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80" windowWidth="27380" windowHeight="18860" tabRatio="748" activeTab="1"/>
  </bookViews>
  <sheets>
    <sheet name="Introduction &amp; acknowledgments " sheetId="1" r:id="rId1"/>
    <sheet name="Dairy Cash Flow TELFARM Codes" sheetId="2" r:id="rId2"/>
    <sheet name="Dairy Cash Flow Sched F" sheetId="3" r:id="rId3"/>
    <sheet name="Existing Loans" sheetId="4" r:id="rId4"/>
  </sheets>
  <definedNames>
    <definedName name="_Regression_Int" localSheetId="2" hidden="1">1</definedName>
    <definedName name="_Regression_Int" localSheetId="1" hidden="1">1</definedName>
    <definedName name="\p" localSheetId="2">'Dairy Cash Flow Sched F'!$R$2</definedName>
    <definedName name="\p" localSheetId="1">'Dairy Cash Flow TELFARM Codes'!$R$2</definedName>
    <definedName name="\p">#REF!</definedName>
    <definedName name="_xlnm.Print_Area" localSheetId="2">'Dairy Cash Flow Sched F'!$A$2:$P$109</definedName>
    <definedName name="_xlnm.Print_Area" localSheetId="1">'Dairy Cash Flow TELFARM Codes'!$A$2:$P$171</definedName>
    <definedName name="Print_Area_MI" localSheetId="2">'Dairy Cash Flow Sched F'!$A$2:$O$109</definedName>
    <definedName name="Print_Area_MI" localSheetId="1">'Dairy Cash Flow TELFARM Codes'!$A$2:$O$171</definedName>
    <definedName name="Print_Area_MI">#REF!</definedName>
  </definedNames>
  <calcPr fullCalcOnLoad="1"/>
</workbook>
</file>

<file path=xl/comments2.xml><?xml version="1.0" encoding="utf-8"?>
<comments xmlns="http://schemas.openxmlformats.org/spreadsheetml/2006/main">
  <authors>
    <author>Bill Robb</author>
  </authors>
  <commentList>
    <comment ref="B36" authorId="0">
      <text>
        <r>
          <rPr>
            <sz val="8"/>
            <rFont val="Tahoma"/>
            <family val="2"/>
          </rPr>
          <t xml:space="preserve">You may wish to leave this blank if you wish to determine the cash flow of only the dairy.
</t>
        </r>
      </text>
    </comment>
  </commentList>
</comments>
</file>

<file path=xl/comments3.xml><?xml version="1.0" encoding="utf-8"?>
<comments xmlns="http://schemas.openxmlformats.org/spreadsheetml/2006/main">
  <authors>
    <author>Bill Robb</author>
  </authors>
  <commentList>
    <comment ref="B28" authorId="0">
      <text>
        <r>
          <rPr>
            <sz val="8"/>
            <rFont val="Tahoma"/>
            <family val="2"/>
          </rPr>
          <t xml:space="preserve">You may wish to leave this blank if you wish to determine the cash flow of only the dairy.
</t>
        </r>
      </text>
    </comment>
  </commentList>
</comments>
</file>

<file path=xl/sharedStrings.xml><?xml version="1.0" encoding="utf-8"?>
<sst xmlns="http://schemas.openxmlformats.org/spreadsheetml/2006/main" count="410" uniqueCount="271">
  <si>
    <t>Address__________________________________</t>
  </si>
  <si>
    <t>12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</si>
  <si>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</si>
  <si>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</si>
  <si>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</si>
  <si>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</si>
  <si>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</si>
  <si>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</si>
  <si>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</si>
  <si>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</si>
  <si>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</si>
  <si>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</si>
  <si>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</si>
  <si>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</si>
  <si>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</si>
  <si>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Operating Receipts:</t>
  </si>
  <si>
    <t>Capital Receipts:</t>
  </si>
  <si>
    <t>Non-Farm Income:</t>
  </si>
  <si>
    <t>Off-farm wages</t>
  </si>
  <si>
    <t>Interest and dividends</t>
  </si>
  <si>
    <t>Operating Expenses:</t>
  </si>
  <si>
    <t>Capital Expenditures:</t>
  </si>
  <si>
    <t>Other Expenditures:</t>
  </si>
  <si>
    <t>Hedging account deposits</t>
  </si>
  <si>
    <t>Gross family living withdrawals</t>
  </si>
  <si>
    <t>Income tax and social security</t>
  </si>
  <si>
    <t xml:space="preserve">  Annual interest rate </t>
  </si>
  <si>
    <t xml:space="preserve">TOTAL CASH REQUIRED </t>
  </si>
  <si>
    <t xml:space="preserve">CASH AVAILABLE LESS CASH REQUIRED </t>
  </si>
  <si>
    <t>Money to be borrowed:</t>
  </si>
  <si>
    <t xml:space="preserve"> - operating loans borrowed</t>
  </si>
  <si>
    <t xml:space="preserve"> - intermed. and long term loans</t>
  </si>
  <si>
    <t>Operating loan payments:</t>
  </si>
  <si>
    <t xml:space="preserve">      Current year's - principal</t>
  </si>
  <si>
    <t xml:space="preserve">      Previous year's - principal</t>
  </si>
  <si>
    <t xml:space="preserve">                   - interest</t>
  </si>
  <si>
    <t>Outflows to savings</t>
  </si>
  <si>
    <t>Ending cash balance</t>
  </si>
  <si>
    <t>Loan Balances: (at end of period):</t>
  </si>
  <si>
    <t>Current year's operating loans</t>
  </si>
  <si>
    <t>Previous year's operating loans:</t>
  </si>
  <si>
    <t>Total Loans (end of period bal.):</t>
  </si>
  <si>
    <t>Consistency Check:</t>
  </si>
  <si>
    <t>Total inflows incl. borr. money</t>
  </si>
  <si>
    <t xml:space="preserve">Total outflows </t>
  </si>
  <si>
    <t xml:space="preserve">Budgeting error </t>
  </si>
  <si>
    <t>Farm Name _________________________</t>
  </si>
  <si>
    <t>Estimates from DHIA PCDART or other records can assist you in estimating milking cows per month.</t>
  </si>
  <si>
    <t xml:space="preserve">Roger Betz, District Farm Management Agent and Bill Robb, Extension Dairy Agent, Michigan State University Extension converted it to this </t>
  </si>
  <si>
    <t>Excel electronic spreadsheet.</t>
  </si>
  <si>
    <r>
      <t xml:space="preserve">You can input your annual income and expense figures from the prior years record keeping system into </t>
    </r>
    <r>
      <rPr>
        <b/>
        <sz val="12"/>
        <color indexed="10"/>
        <rFont val="Times New Roman"/>
        <family val="1"/>
      </rPr>
      <t>column P</t>
    </r>
    <r>
      <rPr>
        <b/>
        <sz val="12"/>
        <rFont val="Times New Roman"/>
        <family val="1"/>
      </rPr>
      <t xml:space="preserve"> and it will</t>
    </r>
  </si>
  <si>
    <t>Principal</t>
  </si>
  <si>
    <t>Balance</t>
  </si>
  <si>
    <t xml:space="preserve"> 12/31</t>
  </si>
  <si>
    <t>Interest</t>
  </si>
  <si>
    <t>Rate</t>
  </si>
  <si>
    <t>Monthly</t>
  </si>
  <si>
    <t>Payment</t>
  </si>
  <si>
    <t xml:space="preserve"> P+I</t>
  </si>
  <si>
    <t xml:space="preserve"> %</t>
  </si>
  <si>
    <t>Loan # and/or Description</t>
  </si>
  <si>
    <r>
      <t>Operating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- Less than one year</t>
    </r>
  </si>
  <si>
    <r>
      <t>Long Term</t>
    </r>
    <r>
      <rPr>
        <sz val="10"/>
        <rFont val="Arial"/>
        <family val="0"/>
      </rPr>
      <t xml:space="preserve"> - Land &amp; Buildings 10 or more years</t>
    </r>
  </si>
  <si>
    <t>Liabilities Summary Input Sheet</t>
  </si>
  <si>
    <r>
      <t>Intermediate</t>
    </r>
    <r>
      <rPr>
        <sz val="10"/>
        <rFont val="Arial"/>
        <family val="0"/>
      </rPr>
      <t xml:space="preserve"> - Machinery and Cattle 1-10 years</t>
    </r>
  </si>
  <si>
    <t xml:space="preserve">Monthly </t>
  </si>
  <si>
    <t>Annual</t>
  </si>
  <si>
    <t>Rate %</t>
  </si>
  <si>
    <t>Date Completed</t>
  </si>
  <si>
    <t>Weighted Rate</t>
  </si>
  <si>
    <t xml:space="preserve">Weighted Intermediate &amp; Long Term Rate </t>
  </si>
  <si>
    <t>Intermediate and Long Term loans:</t>
  </si>
  <si>
    <t xml:space="preserve">Beginning Cash Balance </t>
  </si>
  <si>
    <t xml:space="preserve">Other </t>
  </si>
  <si>
    <t>P+I</t>
  </si>
  <si>
    <t xml:space="preserve">  Weighted Annual interest rate </t>
  </si>
  <si>
    <t>Non-farm business &amp; investments</t>
  </si>
  <si>
    <t>North Central Regional Extension publications NCR-34 worksheet V.  You may be able to obtain copies from your local Extension office.</t>
  </si>
  <si>
    <t xml:space="preserve"> and backup worksheets before you start entering data in case you remove any formulas.</t>
  </si>
  <si>
    <t xml:space="preserve">If you find this spreadsheet helpful or if you find any calculation errors, or if you have suggestions for improvement </t>
  </si>
  <si>
    <t xml:space="preserve">Green shaded cells require input on cows milking, milk per day and milk price to generate milk income or total expenses for the year in column P. </t>
  </si>
  <si>
    <r>
      <t xml:space="preserve">Cell formulas are visible so you can see the calculations. Some of the cells </t>
    </r>
    <r>
      <rPr>
        <sz val="12"/>
        <color indexed="12"/>
        <rFont val="Times New Roman"/>
        <family val="1"/>
      </rPr>
      <t xml:space="preserve">(Blue Text) </t>
    </r>
    <r>
      <rPr>
        <sz val="12"/>
        <rFont val="Times New Roman"/>
        <family val="1"/>
      </rPr>
      <t xml:space="preserve">are not protected, therefore we suggest you </t>
    </r>
    <r>
      <rPr>
        <b/>
        <sz val="12"/>
        <color indexed="10"/>
        <rFont val="Times New Roman"/>
        <family val="1"/>
      </rPr>
      <t>make a backup copy</t>
    </r>
    <r>
      <rPr>
        <sz val="12"/>
        <rFont val="Times New Roman"/>
        <family val="1"/>
      </rPr>
      <t xml:space="preserve"> </t>
    </r>
  </si>
  <si>
    <t>Replace with Your Loans Here --&gt;</t>
  </si>
  <si>
    <r>
      <t xml:space="preserve">Important! </t>
    </r>
    <r>
      <rPr>
        <sz val="12"/>
        <color indexed="10"/>
        <rFont val="Times New Roman"/>
        <family val="1"/>
      </rPr>
      <t>The "Existing Loans" worksheet has example loans that need to be replaced with your specific loan information.</t>
    </r>
  </si>
  <si>
    <r>
      <t xml:space="preserve">The </t>
    </r>
    <r>
      <rPr>
        <b/>
        <sz val="12"/>
        <rFont val="Times New Roman"/>
        <family val="1"/>
      </rPr>
      <t>Dairy Cash Flow Budget</t>
    </r>
    <r>
      <rPr>
        <sz val="12"/>
        <rFont val="Times New Roman"/>
        <family val="1"/>
      </rPr>
      <t xml:space="preserve"> was originally a cash flow projection paper spreadsheet as part of the Coordinated Financial Statements, </t>
    </r>
  </si>
  <si>
    <t>The "Existing Loans" information is linked and used in both the "Farm Example" and the "Farm Name" worksheets.</t>
  </si>
  <si>
    <r>
      <t xml:space="preserve">Black text cells are protected and </t>
    </r>
    <r>
      <rPr>
        <sz val="12"/>
        <color indexed="12"/>
        <rFont val="Times New Roman"/>
        <family val="1"/>
      </rPr>
      <t>blue text cells</t>
    </r>
    <r>
      <rPr>
        <sz val="12"/>
        <rFont val="Times New Roman"/>
        <family val="1"/>
      </rPr>
      <t xml:space="preserve"> can receive input but also have a formula.</t>
    </r>
  </si>
  <si>
    <t xml:space="preserve"> allocate 1/12th evenly to each month.  Enter lump sum payments, like rents, in the months that they occur.</t>
  </si>
  <si>
    <r>
      <t xml:space="preserve">Use the </t>
    </r>
    <r>
      <rPr>
        <b/>
        <sz val="12"/>
        <rFont val="Times New Roman"/>
        <family val="1"/>
      </rPr>
      <t xml:space="preserve">"Existing Loans" </t>
    </r>
    <r>
      <rPr>
        <sz val="12"/>
        <rFont val="Times New Roman"/>
        <family val="1"/>
      </rPr>
      <t xml:space="preserve">worksheet to input your existing Operating, Intermediate and Long Term principal amounts that will </t>
    </r>
  </si>
  <si>
    <t>Other</t>
  </si>
  <si>
    <t>MACHSOLD</t>
  </si>
  <si>
    <t>RPR</t>
  </si>
  <si>
    <t>SUP</t>
  </si>
  <si>
    <t>GAS</t>
  </si>
  <si>
    <t>LICE</t>
  </si>
  <si>
    <t>INSMEDICAL</t>
  </si>
  <si>
    <t>ADV</t>
  </si>
  <si>
    <t>Total CWT Sold</t>
  </si>
  <si>
    <t>Average Price/CWT</t>
  </si>
  <si>
    <t>Other Capital Expense</t>
  </si>
  <si>
    <t>Total Cash Operating Expense</t>
  </si>
  <si>
    <t xml:space="preserve">TOTAL CASH AVAILABLE </t>
  </si>
  <si>
    <t>Other Operating  Expenses</t>
  </si>
  <si>
    <t>Interm. + L.T. payments - principal</t>
  </si>
  <si>
    <t xml:space="preserve">   interest all loans</t>
  </si>
  <si>
    <t xml:space="preserve">  Inflows from savings</t>
  </si>
  <si>
    <t xml:space="preserve">  Cash position before borrowing</t>
  </si>
  <si>
    <t>Amount to</t>
  </si>
  <si>
    <t>Allocate 1/12th</t>
  </si>
  <si>
    <t>per Month</t>
  </si>
  <si>
    <t>Principal on New Borrowings 1</t>
  </si>
  <si>
    <t>Principal on New Borrowings 2</t>
  </si>
  <si>
    <t>Principal on New Borrowings 3</t>
  </si>
  <si>
    <t>MACHPURCH</t>
  </si>
  <si>
    <t>IMPRPURCH</t>
  </si>
  <si>
    <t xml:space="preserve">Interest rate on "new borrowed money" is based upon  the weighted interest rate calculated from the "Existing Loans" </t>
  </si>
  <si>
    <t xml:space="preserve">This interest is automatically calculated and paid monthly in the interest line. Enter only the Principal portion on new Borrowings payments.  </t>
  </si>
  <si>
    <t>Ending Operating Loan------&gt;</t>
  </si>
  <si>
    <t>Ending Cash Balance--&gt;</t>
  </si>
  <si>
    <t>Dec</t>
  </si>
  <si>
    <t>Milking cows</t>
  </si>
  <si>
    <t>lbs milk sold per cow per day</t>
  </si>
  <si>
    <t>Total lbs milk sold per month</t>
  </si>
  <si>
    <t>Expected milk price per 100 wt</t>
  </si>
  <si>
    <t>MILK INCOME 1mth Delayed</t>
  </si>
  <si>
    <t xml:space="preserve">Dairy Farm Cash Flow Budget </t>
  </si>
  <si>
    <t>CFS DAIRY CASH FLOW BUDGET for</t>
  </si>
  <si>
    <t>DAIRY PURCHASE</t>
  </si>
  <si>
    <t>Feeder Steers</t>
  </si>
  <si>
    <t>be carried over to the "Farm Name" and used in cells B163,B165,B167.</t>
  </si>
  <si>
    <t>A weighted average interest percent is calculated and entered on the farm worksheet on line 136.This is used to calculate the interest expense in line 137.</t>
  </si>
  <si>
    <t>Line 157 "ending cash balance" will be 0 in a negative cash position (line 145) because operating money will automatically be borrowed (line 148).</t>
  </si>
  <si>
    <t>The "new operating loan" monthly balance or accumulated cash deficit (in red) is shown on line 161.</t>
  </si>
  <si>
    <t xml:space="preserve">BST       </t>
  </si>
  <si>
    <t xml:space="preserve">DRUG      </t>
  </si>
  <si>
    <t xml:space="preserve">VET       </t>
  </si>
  <si>
    <t xml:space="preserve">BREED     </t>
  </si>
  <si>
    <t xml:space="preserve">ROOM      </t>
  </si>
  <si>
    <t xml:space="preserve">MILEAGE   </t>
  </si>
  <si>
    <t xml:space="preserve">MEET      </t>
  </si>
  <si>
    <t xml:space="preserve">CONSULT   </t>
  </si>
  <si>
    <t xml:space="preserve">TRAVEL    </t>
  </si>
  <si>
    <t xml:space="preserve">ACCOUNT   </t>
  </si>
  <si>
    <t xml:space="preserve">PUB       </t>
  </si>
  <si>
    <t xml:space="preserve">REG       </t>
  </si>
  <si>
    <t xml:space="preserve">DHIA      </t>
  </si>
  <si>
    <t xml:space="preserve">MEAL      </t>
  </si>
  <si>
    <t xml:space="preserve">DUES      </t>
  </si>
  <si>
    <t xml:space="preserve">MISC      </t>
  </si>
  <si>
    <t xml:space="preserve">ADA       </t>
  </si>
  <si>
    <t xml:space="preserve">MKTMILK   </t>
  </si>
  <si>
    <t xml:space="preserve">MILKHAUL  </t>
  </si>
  <si>
    <t xml:space="preserve">RENTL     </t>
  </si>
  <si>
    <t xml:space="preserve">RENTM     </t>
  </si>
  <si>
    <t xml:space="preserve">GASHEAT   </t>
  </si>
  <si>
    <t xml:space="preserve">GASDRY    </t>
  </si>
  <si>
    <t xml:space="preserve">PHONE     </t>
  </si>
  <si>
    <t xml:space="preserve">ELEC      </t>
  </si>
  <si>
    <t xml:space="preserve">INSTRK    </t>
  </si>
  <si>
    <t xml:space="preserve">INSCAR    </t>
  </si>
  <si>
    <t xml:space="preserve">WORKCOMP  </t>
  </si>
  <si>
    <t xml:space="preserve">INSFW     </t>
  </si>
  <si>
    <t xml:space="preserve">TAX02     </t>
  </si>
  <si>
    <t xml:space="preserve">UNEM      </t>
  </si>
  <si>
    <t xml:space="preserve">LICETRLR  </t>
  </si>
  <si>
    <t xml:space="preserve">LICETRK   </t>
  </si>
  <si>
    <t xml:space="preserve">LICECAR   </t>
  </si>
  <si>
    <t xml:space="preserve">STORAGE   </t>
  </si>
  <si>
    <t xml:space="preserve">FUEL      </t>
  </si>
  <si>
    <t xml:space="preserve">SUPSHOP   </t>
  </si>
  <si>
    <t xml:space="preserve">TOOL      </t>
  </si>
  <si>
    <t xml:space="preserve">SUPLS     </t>
  </si>
  <si>
    <t xml:space="preserve">SUPOFF    </t>
  </si>
  <si>
    <t xml:space="preserve">BED       </t>
  </si>
  <si>
    <t xml:space="preserve">INSECT    </t>
  </si>
  <si>
    <t xml:space="preserve">SPRAYW    </t>
  </si>
  <si>
    <t xml:space="preserve">CSTTRK    </t>
  </si>
  <si>
    <t xml:space="preserve">CSTM      </t>
  </si>
  <si>
    <t xml:space="preserve">CSTLS     </t>
  </si>
  <si>
    <t xml:space="preserve">CST       </t>
  </si>
  <si>
    <t xml:space="preserve">FERT      </t>
  </si>
  <si>
    <t xml:space="preserve">SEED      </t>
  </si>
  <si>
    <t xml:space="preserve">FHAYLAGE  </t>
  </si>
  <si>
    <t>FHAY</t>
  </si>
  <si>
    <t xml:space="preserve">FEEDTST   </t>
  </si>
  <si>
    <t>FEED</t>
  </si>
  <si>
    <t>FCORN</t>
  </si>
  <si>
    <t xml:space="preserve">RPRB      </t>
  </si>
  <si>
    <t xml:space="preserve">RPRCAR    </t>
  </si>
  <si>
    <t xml:space="preserve">RPRM      </t>
  </si>
  <si>
    <t xml:space="preserve">LBROTHER  </t>
  </si>
  <si>
    <t xml:space="preserve">SS        </t>
  </si>
  <si>
    <t xml:space="preserve">SERVICEWH </t>
  </si>
  <si>
    <t xml:space="preserve">ADVANCE   </t>
  </si>
  <si>
    <t>LBR</t>
  </si>
  <si>
    <t>FSILAGE</t>
  </si>
  <si>
    <t>Ave Cows</t>
  </si>
  <si>
    <t xml:space="preserve">Milk /cow/day </t>
  </si>
  <si>
    <t>Cull Cows</t>
  </si>
  <si>
    <t>LBRSERVICE</t>
  </si>
  <si>
    <t xml:space="preserve">MISCINC   </t>
  </si>
  <si>
    <t xml:space="preserve">GMILK     </t>
  </si>
  <si>
    <t xml:space="preserve">GPROG     </t>
  </si>
  <si>
    <t xml:space="preserve">GASTAXS   </t>
  </si>
  <si>
    <t xml:space="preserve">PATDIV    </t>
  </si>
  <si>
    <t xml:space="preserve">HAY       </t>
  </si>
  <si>
    <t xml:space="preserve">CSILAGE   </t>
  </si>
  <si>
    <t xml:space="preserve">CORN      </t>
  </si>
  <si>
    <t xml:space="preserve">STRAW     </t>
  </si>
  <si>
    <t xml:space="preserve">STEER     </t>
  </si>
  <si>
    <t>BULL CALVES</t>
  </si>
  <si>
    <t>HEIFER CALVES</t>
  </si>
  <si>
    <t xml:space="preserve">NONPATDIV </t>
  </si>
  <si>
    <t>SOYBEANS</t>
  </si>
  <si>
    <t>WHEAT</t>
  </si>
  <si>
    <t>Sales of Livestock</t>
  </si>
  <si>
    <t>Cost of goods Sold</t>
  </si>
  <si>
    <t>Sales of Grains and other</t>
  </si>
  <si>
    <t>Total Cooperative Distributions</t>
  </si>
  <si>
    <t xml:space="preserve"> 7a</t>
  </si>
  <si>
    <t>Ag Program Payments</t>
  </si>
  <si>
    <t xml:space="preserve"> 6b</t>
  </si>
  <si>
    <t xml:space="preserve"> 7c</t>
  </si>
  <si>
    <t>CCC loans taxable amount</t>
  </si>
  <si>
    <t>CCC loans forfeited</t>
  </si>
  <si>
    <t xml:space="preserve">Crop Insurance Taxable </t>
  </si>
  <si>
    <t>Custom Hire</t>
  </si>
  <si>
    <t>Other income</t>
  </si>
  <si>
    <t>Sales of Livestock/grain for resale</t>
  </si>
  <si>
    <t xml:space="preserve">Car and Truck </t>
  </si>
  <si>
    <t>Chemicals</t>
  </si>
  <si>
    <t xml:space="preserve">Conservation </t>
  </si>
  <si>
    <t>Employee benefits</t>
  </si>
  <si>
    <t>Feed Purchased</t>
  </si>
  <si>
    <t>Fertilizers and lime</t>
  </si>
  <si>
    <t>Freight and trucking</t>
  </si>
  <si>
    <t>Gas, fuel, and oil</t>
  </si>
  <si>
    <t>Insurance</t>
  </si>
  <si>
    <t>Interest, Mortgage</t>
  </si>
  <si>
    <t xml:space="preserve"> 23a</t>
  </si>
  <si>
    <t xml:space="preserve"> 23 b</t>
  </si>
  <si>
    <t>Interest, other</t>
  </si>
  <si>
    <t>Labor</t>
  </si>
  <si>
    <t>Pension and profit share</t>
  </si>
  <si>
    <t xml:space="preserve"> 26a</t>
  </si>
  <si>
    <t>Rent or lease Vehicles</t>
  </si>
  <si>
    <t xml:space="preserve"> 26b</t>
  </si>
  <si>
    <t>Rent or lease other</t>
  </si>
  <si>
    <t>Repairs and maintence</t>
  </si>
  <si>
    <t>Seeds and plants</t>
  </si>
  <si>
    <t>Storage and warehousing</t>
  </si>
  <si>
    <t>Supplies</t>
  </si>
  <si>
    <t>Taxes</t>
  </si>
  <si>
    <t>Utilities</t>
  </si>
  <si>
    <t>Veterinary, breeding, medicine</t>
  </si>
  <si>
    <t>a other</t>
  </si>
  <si>
    <t>b other</t>
  </si>
  <si>
    <t>c other</t>
  </si>
  <si>
    <t>d other</t>
  </si>
  <si>
    <t>e other</t>
  </si>
  <si>
    <t>f other</t>
  </si>
  <si>
    <t>Sched F Categories</t>
  </si>
  <si>
    <t>Capital Receipts:Form 4797 and Sced. D</t>
  </si>
  <si>
    <t xml:space="preserve">Enter December cow and milk production numbers and milk price in the green cells in the upper left for January milk income. </t>
  </si>
  <si>
    <t xml:space="preserve">Note that all months milk income is delayed one month. </t>
  </si>
  <si>
    <t>If you establish a new loan during the year enter this amount on line 78-79 or 80 of the Schedule F worksheet or lines 138-139 or 140 of the Telfarm worksheet.</t>
  </si>
  <si>
    <t>please contact</t>
  </si>
  <si>
    <t>betz@msu.edu</t>
  </si>
  <si>
    <t>Version 11-9-15</t>
  </si>
  <si>
    <t xml:space="preserve"> 2-2-16</t>
  </si>
  <si>
    <t>Feb 14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</si>
</sst>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#,##0.0_);\(#,##0.0\)"/>
    <numFmt numFmtId="169" formatCode="&quot;$&quot;#,##0"/>
    <numFmt numFmtId="170" formatCode="&quot;$&quot;#,##0.0000"/>
  </numFmts>
  <fonts count="5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2"/>
      <name val="Courier"/>
      <family val="3"/>
    </font>
    <font>
      <b/>
      <sz val="12"/>
      <color indexed="10"/>
      <name val="Times New Roman"/>
      <family val="1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33" borderId="11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33" borderId="11" xfId="0" applyNumberFormat="1" applyFont="1" applyFill="1" applyBorder="1" applyAlignment="1" applyProtection="1">
      <alignment/>
      <protection locked="0"/>
    </xf>
    <xf numFmtId="4" fontId="1" fillId="33" borderId="11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5" fontId="15" fillId="0" borderId="0" xfId="0" applyNumberFormat="1" applyFont="1" applyAlignment="1" applyProtection="1">
      <alignment/>
      <protection locked="0"/>
    </xf>
    <xf numFmtId="5" fontId="1" fillId="0" borderId="0" xfId="0" applyNumberFormat="1" applyFont="1" applyAlignment="1" applyProtection="1">
      <alignment/>
      <protection/>
    </xf>
    <xf numFmtId="5" fontId="1" fillId="34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 locked="0"/>
    </xf>
    <xf numFmtId="37" fontId="1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>
      <alignment/>
    </xf>
    <xf numFmtId="0" fontId="9" fillId="0" borderId="0" xfId="0" applyFont="1" applyAlignment="1">
      <alignment/>
    </xf>
    <xf numFmtId="10" fontId="1" fillId="0" borderId="0" xfId="0" applyNumberFormat="1" applyFont="1" applyAlignment="1" applyProtection="1">
      <alignment/>
      <protection/>
    </xf>
    <xf numFmtId="5" fontId="16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14" fontId="15" fillId="33" borderId="0" xfId="0" applyNumberFormat="1" applyFont="1" applyFill="1" applyAlignment="1" applyProtection="1">
      <alignment/>
      <protection locked="0"/>
    </xf>
    <xf numFmtId="5" fontId="1" fillId="33" borderId="12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1" fillId="33" borderId="12" xfId="0" applyNumberFormat="1" applyFont="1" applyFill="1" applyBorder="1" applyAlignment="1" applyProtection="1">
      <alignment/>
      <protection locked="0"/>
    </xf>
    <xf numFmtId="167" fontId="1" fillId="34" borderId="12" xfId="0" applyNumberFormat="1" applyFont="1" applyFill="1" applyBorder="1" applyAlignment="1" applyProtection="1">
      <alignment/>
      <protection/>
    </xf>
    <xf numFmtId="167" fontId="1" fillId="33" borderId="12" xfId="0" applyNumberFormat="1" applyFont="1" applyFill="1" applyBorder="1" applyAlignment="1" applyProtection="1">
      <alignment/>
      <protection locked="0"/>
    </xf>
    <xf numFmtId="0" fontId="1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right"/>
    </xf>
    <xf numFmtId="5" fontId="19" fillId="0" borderId="0" xfId="44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>
      <alignment/>
    </xf>
    <xf numFmtId="39" fontId="1" fillId="33" borderId="12" xfId="0" applyNumberFormat="1" applyFont="1" applyFill="1" applyBorder="1" applyAlignment="1" applyProtection="1">
      <alignment/>
      <protection locked="0"/>
    </xf>
    <xf numFmtId="0" fontId="2" fillId="33" borderId="0" xfId="53" applyFill="1" applyBorder="1" applyAlignment="1" applyProtection="1">
      <alignment/>
      <protection/>
    </xf>
    <xf numFmtId="39" fontId="20" fillId="33" borderId="12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rgb="FFDD0806"/>
      </font>
      <border/>
    </dxf>
    <dxf>
      <font>
        <color rgb="FF00641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4</xdr:col>
      <xdr:colOff>142875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21717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1</xdr:row>
      <xdr:rowOff>9525</xdr:rowOff>
    </xdr:from>
    <xdr:to>
      <xdr:col>10</xdr:col>
      <xdr:colOff>695325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257175"/>
          <a:ext cx="3209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</xdr:row>
      <xdr:rowOff>9525</xdr:rowOff>
    </xdr:from>
    <xdr:to>
      <xdr:col>11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57175"/>
          <a:ext cx="3162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tz@msu.edu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.125" style="37" customWidth="1"/>
    <col min="2" max="16384" width="9.00390625" style="37" customWidth="1"/>
  </cols>
  <sheetData>
    <row r="1" ht="12.75"/>
    <row r="2" ht="12.75"/>
    <row r="3" ht="12.75"/>
    <row r="4" ht="12.75">
      <c r="F4" s="56" t="s">
        <v>268</v>
      </c>
    </row>
    <row r="5" ht="12.75"/>
    <row r="6" ht="12.75"/>
    <row r="7" ht="15.75">
      <c r="B7" s="38" t="s">
        <v>84</v>
      </c>
    </row>
    <row r="8" ht="15.75">
      <c r="B8" s="38" t="s">
        <v>77</v>
      </c>
    </row>
    <row r="9" ht="15.75">
      <c r="B9" s="38" t="s">
        <v>48</v>
      </c>
    </row>
    <row r="10" ht="15.75">
      <c r="B10" s="38" t="s">
        <v>49</v>
      </c>
    </row>
    <row r="11" ht="15.75">
      <c r="B11" s="38" t="s">
        <v>80</v>
      </c>
    </row>
    <row r="12" ht="15.75">
      <c r="B12" s="38" t="s">
        <v>263</v>
      </c>
    </row>
    <row r="13" ht="15.75">
      <c r="B13" s="38" t="s">
        <v>264</v>
      </c>
    </row>
    <row r="14" ht="15.75">
      <c r="B14" s="38" t="s">
        <v>86</v>
      </c>
    </row>
    <row r="15" ht="15.75">
      <c r="B15" s="38" t="s">
        <v>81</v>
      </c>
    </row>
    <row r="16" ht="15.75">
      <c r="B16" s="38" t="s">
        <v>78</v>
      </c>
    </row>
    <row r="17" ht="15.75">
      <c r="B17" s="39" t="s">
        <v>50</v>
      </c>
    </row>
    <row r="18" ht="15.75">
      <c r="B18" s="39" t="s">
        <v>87</v>
      </c>
    </row>
    <row r="20" ht="15.75">
      <c r="B20" s="38" t="s">
        <v>88</v>
      </c>
    </row>
    <row r="21" ht="15.75">
      <c r="B21" s="38" t="s">
        <v>129</v>
      </c>
    </row>
    <row r="22" ht="15.75">
      <c r="B22" s="38" t="s">
        <v>130</v>
      </c>
    </row>
    <row r="23" ht="15.75">
      <c r="B23" s="45" t="s">
        <v>83</v>
      </c>
    </row>
    <row r="24" ht="15.75">
      <c r="B24" s="44" t="s">
        <v>85</v>
      </c>
    </row>
    <row r="25" ht="15.75">
      <c r="B25" s="44" t="s">
        <v>115</v>
      </c>
    </row>
    <row r="26" ht="15.75">
      <c r="B26" s="44" t="s">
        <v>116</v>
      </c>
    </row>
    <row r="27" ht="15.75">
      <c r="B27" s="38" t="s">
        <v>131</v>
      </c>
    </row>
    <row r="28" ht="15.75">
      <c r="B28" s="38" t="s">
        <v>132</v>
      </c>
    </row>
    <row r="29" ht="15.75">
      <c r="B29" s="38" t="s">
        <v>265</v>
      </c>
    </row>
    <row r="30" ht="15.75">
      <c r="B30" s="38" t="s">
        <v>47</v>
      </c>
    </row>
    <row r="31" ht="15.75">
      <c r="B31" s="38"/>
    </row>
    <row r="32" spans="2:9" ht="15.75">
      <c r="B32" s="38" t="s">
        <v>79</v>
      </c>
      <c r="I32" s="40"/>
    </row>
    <row r="33" spans="2:4" ht="15.75">
      <c r="B33" s="38" t="s">
        <v>266</v>
      </c>
      <c r="D33" s="54" t="s">
        <v>267</v>
      </c>
    </row>
    <row r="34" ht="12.75">
      <c r="B34" s="40"/>
    </row>
    <row r="36" spans="1:2" ht="15.75">
      <c r="A36" s="38"/>
      <c r="B36" s="38"/>
    </row>
    <row r="37" ht="12.75">
      <c r="B37" s="40"/>
    </row>
  </sheetData>
  <sheetProtection password="9009" sheet="1" objects="1" scenarios="1"/>
  <hyperlinks>
    <hyperlink ref="D33" r:id="rId1" display="betz@msu.edu"/>
  </hyperlinks>
  <printOptions/>
  <pageMargins left="0.75" right="0.75" top="1" bottom="1" header="0.5" footer="0.5"/>
  <pageSetup horizontalDpi="300" verticalDpi="30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247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" sqref="A8"/>
    </sheetView>
  </sheetViews>
  <sheetFormatPr defaultColWidth="13.625" defaultRowHeight="12.75"/>
  <cols>
    <col min="1" max="1" width="11.875" style="1" customWidth="1"/>
    <col min="2" max="2" width="23.625" style="1" customWidth="1"/>
    <col min="3" max="14" width="9.625" style="1" customWidth="1"/>
    <col min="15" max="16" width="10.625" style="1" customWidth="1"/>
    <col min="17" max="16384" width="13.625" style="1" customWidth="1"/>
  </cols>
  <sheetData>
    <row r="1" ht="19.5">
      <c r="J1" s="13" t="s">
        <v>125</v>
      </c>
    </row>
    <row r="2" spans="1:18" ht="12.75">
      <c r="A2" s="1" t="s">
        <v>126</v>
      </c>
      <c r="C2" s="16"/>
      <c r="D2" s="14" t="s">
        <v>46</v>
      </c>
      <c r="E2" s="15"/>
      <c r="F2" s="15"/>
      <c r="O2" s="48" t="s">
        <v>118</v>
      </c>
      <c r="P2" s="21">
        <f>O157</f>
        <v>964.9951970267007</v>
      </c>
      <c r="R2" s="17"/>
    </row>
    <row r="3" spans="1:16" ht="12.75">
      <c r="A3" s="34">
        <f>E2</f>
        <v>0</v>
      </c>
      <c r="B3" s="34"/>
      <c r="C3" s="16"/>
      <c r="D3" s="14" t="s">
        <v>0</v>
      </c>
      <c r="E3" s="15"/>
      <c r="F3" s="15"/>
      <c r="O3" s="48" t="s">
        <v>117</v>
      </c>
      <c r="P3" s="52">
        <f>N161</f>
        <v>0</v>
      </c>
    </row>
    <row r="4" spans="1:16" ht="12.75">
      <c r="A4" s="24" t="s">
        <v>68</v>
      </c>
      <c r="B4" s="24"/>
      <c r="L4" s="57" t="s">
        <v>268</v>
      </c>
      <c r="P4" s="1" t="s">
        <v>107</v>
      </c>
    </row>
    <row r="5" spans="1:35" ht="12.75">
      <c r="A5" s="34"/>
      <c r="B5" s="35" t="s">
        <v>269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</v>
      </c>
      <c r="P5" s="47" t="s">
        <v>108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2:35" ht="12.75">
      <c r="B6" s="17" t="s">
        <v>72</v>
      </c>
      <c r="C6" s="41">
        <v>1000</v>
      </c>
      <c r="D6" s="21">
        <f aca="true" t="shared" si="0" ref="D6:N6">C157</f>
        <v>996.9997000000001</v>
      </c>
      <c r="E6" s="21">
        <f t="shared" si="0"/>
        <v>994.0145332882835</v>
      </c>
      <c r="F6" s="21">
        <f t="shared" si="0"/>
        <v>991.0444998648502</v>
      </c>
      <c r="G6" s="21">
        <f t="shared" si="0"/>
        <v>988.0895997297002</v>
      </c>
      <c r="H6" s="21">
        <f t="shared" si="0"/>
        <v>985.1498328828337</v>
      </c>
      <c r="I6" s="21">
        <f t="shared" si="0"/>
        <v>982.2251993242504</v>
      </c>
      <c r="J6" s="21">
        <f t="shared" si="0"/>
        <v>979.3156990539504</v>
      </c>
      <c r="K6" s="21">
        <f t="shared" si="0"/>
        <v>976.4213320719338</v>
      </c>
      <c r="L6" s="21">
        <f t="shared" si="0"/>
        <v>973.5420983782005</v>
      </c>
      <c r="M6" s="21">
        <f t="shared" si="0"/>
        <v>970.6779979727506</v>
      </c>
      <c r="N6" s="21">
        <f t="shared" si="0"/>
        <v>967.829030855584</v>
      </c>
      <c r="O6" s="18" t="s">
        <v>14</v>
      </c>
      <c r="P6" s="47" t="s">
        <v>109</v>
      </c>
      <c r="W6" s="17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6" ht="12.75">
      <c r="A7" s="19" t="s">
        <v>119</v>
      </c>
      <c r="B7" s="23" t="s">
        <v>15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41"/>
      <c r="B8" s="1" t="s">
        <v>120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26">
        <f>SUM(C8:N8)/12</f>
        <v>0</v>
      </c>
      <c r="P8" s="21" t="s">
        <v>196</v>
      </c>
    </row>
    <row r="9" spans="1:16" ht="12.75">
      <c r="A9" s="41"/>
      <c r="B9" s="1" t="s">
        <v>121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26">
        <f>AVERAGE(A9:N9)</f>
        <v>0</v>
      </c>
      <c r="P9" s="21" t="s">
        <v>197</v>
      </c>
    </row>
    <row r="10" spans="1:16" ht="12.75">
      <c r="A10" s="25">
        <f>A8*A9*31</f>
        <v>0</v>
      </c>
      <c r="B10" s="1" t="s">
        <v>122</v>
      </c>
      <c r="C10" s="25">
        <f>C8*C9*31</f>
        <v>0</v>
      </c>
      <c r="D10" s="25">
        <f>D8*D9*28</f>
        <v>0</v>
      </c>
      <c r="E10" s="25">
        <f>E8*E9*31</f>
        <v>0</v>
      </c>
      <c r="F10" s="25">
        <f>F8*F9*30</f>
        <v>0</v>
      </c>
      <c r="G10" s="25">
        <f>G8*G9*31</f>
        <v>0</v>
      </c>
      <c r="H10" s="25">
        <f>H8*H9*30</f>
        <v>0</v>
      </c>
      <c r="I10" s="25">
        <f>I8*I9*31</f>
        <v>0</v>
      </c>
      <c r="J10" s="25">
        <f>J8*J9*31</f>
        <v>0</v>
      </c>
      <c r="K10" s="25">
        <f>K8*K9*30</f>
        <v>0</v>
      </c>
      <c r="L10" s="25">
        <f>L8*L9*31</f>
        <v>0</v>
      </c>
      <c r="M10" s="25">
        <f>M8*M9*30</f>
        <v>0</v>
      </c>
      <c r="N10" s="25">
        <f>N8*N9*31</f>
        <v>0</v>
      </c>
      <c r="O10" s="25">
        <f>SUM(C10:N10)/100</f>
        <v>0</v>
      </c>
      <c r="P10" s="21" t="s">
        <v>97</v>
      </c>
    </row>
    <row r="11" spans="1:16" ht="12.75">
      <c r="A11" s="55">
        <v>0</v>
      </c>
      <c r="B11" s="1" t="s">
        <v>123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2" t="e">
        <f>O12/(SUM(A10:M10))*100</f>
        <v>#DIV/0!</v>
      </c>
      <c r="P11" s="21" t="s">
        <v>98</v>
      </c>
    </row>
    <row r="12" spans="1:16" ht="12.75">
      <c r="A12" s="19"/>
      <c r="B12" s="1" t="s">
        <v>124</v>
      </c>
      <c r="C12" s="21">
        <f>(A10/100)*A11</f>
        <v>0</v>
      </c>
      <c r="D12" s="21">
        <f aca="true" t="shared" si="1" ref="D12:N12">(C10/100)*C11</f>
        <v>0</v>
      </c>
      <c r="E12" s="21">
        <f t="shared" si="1"/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51">
        <f>SUM(C12:N12)</f>
        <v>0</v>
      </c>
      <c r="P12" s="51"/>
    </row>
    <row r="13" spans="1:16" ht="12.75">
      <c r="A13" s="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1"/>
    </row>
    <row r="14" spans="1:16" ht="12.75">
      <c r="A14" s="19"/>
      <c r="B14" s="16" t="s">
        <v>210</v>
      </c>
      <c r="C14" s="20">
        <f aca="true" t="shared" si="2" ref="C14:N23">$P14/12</f>
        <v>0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1">
        <f aca="true" t="shared" si="3" ref="O14:O30">SUM(C14:N14)</f>
        <v>0</v>
      </c>
      <c r="P14" s="36"/>
    </row>
    <row r="15" spans="1:16" ht="12.75">
      <c r="A15" s="19"/>
      <c r="B15" s="16" t="s">
        <v>211</v>
      </c>
      <c r="C15" s="20">
        <f t="shared" si="2"/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1">
        <f t="shared" si="3"/>
        <v>0</v>
      </c>
      <c r="P15" s="36"/>
    </row>
    <row r="16" spans="1:16" ht="12.75">
      <c r="A16" s="19"/>
      <c r="B16" s="16" t="s">
        <v>209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1">
        <f t="shared" si="3"/>
        <v>0</v>
      </c>
      <c r="P16" s="36"/>
    </row>
    <row r="17" spans="1:16" ht="12.75">
      <c r="A17" s="19"/>
      <c r="B17" s="16" t="s">
        <v>208</v>
      </c>
      <c r="C17" s="20">
        <f t="shared" si="2"/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>
        <f t="shared" si="2"/>
        <v>0</v>
      </c>
      <c r="N17" s="20">
        <f t="shared" si="2"/>
        <v>0</v>
      </c>
      <c r="O17" s="21">
        <f t="shared" si="3"/>
        <v>0</v>
      </c>
      <c r="P17" s="36"/>
    </row>
    <row r="18" spans="1:16" ht="12.75">
      <c r="A18" s="19"/>
      <c r="B18" s="16" t="s">
        <v>207</v>
      </c>
      <c r="C18" s="20">
        <f t="shared" si="2"/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0">
        <f t="shared" si="2"/>
        <v>0</v>
      </c>
      <c r="N18" s="20">
        <f t="shared" si="2"/>
        <v>0</v>
      </c>
      <c r="O18" s="21">
        <f t="shared" si="3"/>
        <v>0</v>
      </c>
      <c r="P18" s="36"/>
    </row>
    <row r="19" spans="1:16" ht="12.75">
      <c r="A19" s="19"/>
      <c r="B19" s="16" t="s">
        <v>206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1">
        <f t="shared" si="3"/>
        <v>0</v>
      </c>
      <c r="P19" s="36"/>
    </row>
    <row r="20" spans="1:16" ht="12.75">
      <c r="A20" s="19"/>
      <c r="B20" s="16" t="s">
        <v>213</v>
      </c>
      <c r="C20" s="20">
        <f t="shared" si="2"/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0</v>
      </c>
      <c r="N20" s="20">
        <f t="shared" si="2"/>
        <v>0</v>
      </c>
      <c r="O20" s="21">
        <f t="shared" si="3"/>
        <v>0</v>
      </c>
      <c r="P20" s="36"/>
    </row>
    <row r="21" spans="1:16" ht="12.75">
      <c r="A21" s="19"/>
      <c r="B21" s="16" t="s">
        <v>205</v>
      </c>
      <c r="C21" s="20">
        <f t="shared" si="2"/>
        <v>0</v>
      </c>
      <c r="D21" s="20">
        <f t="shared" si="2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  <c r="N21" s="20">
        <f t="shared" si="2"/>
        <v>0</v>
      </c>
      <c r="O21" s="21">
        <f t="shared" si="3"/>
        <v>0</v>
      </c>
      <c r="P21" s="36"/>
    </row>
    <row r="22" spans="1:16" ht="12.75">
      <c r="A22" s="19"/>
      <c r="B22" s="16" t="s">
        <v>204</v>
      </c>
      <c r="C22" s="20">
        <f t="shared" si="2"/>
        <v>0</v>
      </c>
      <c r="D22" s="20">
        <f t="shared" si="2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20">
        <f t="shared" si="2"/>
        <v>0</v>
      </c>
      <c r="O22" s="21">
        <f t="shared" si="3"/>
        <v>0</v>
      </c>
      <c r="P22" s="36"/>
    </row>
    <row r="23" spans="1:16" ht="12.75">
      <c r="A23" s="19"/>
      <c r="B23" s="16" t="s">
        <v>203</v>
      </c>
      <c r="C23" s="20">
        <f t="shared" si="2"/>
        <v>0</v>
      </c>
      <c r="D23" s="20">
        <f t="shared" si="2"/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1">
        <f t="shared" si="3"/>
        <v>0</v>
      </c>
      <c r="P23" s="36"/>
    </row>
    <row r="24" spans="1:16" ht="12.75">
      <c r="A24" s="19"/>
      <c r="B24" s="16" t="s">
        <v>202</v>
      </c>
      <c r="C24" s="20">
        <f aca="true" t="shared" si="4" ref="C24:N30">$P24/12</f>
        <v>0</v>
      </c>
      <c r="D24" s="20">
        <f t="shared" si="4"/>
        <v>0</v>
      </c>
      <c r="E24" s="20">
        <f t="shared" si="4"/>
        <v>0</v>
      </c>
      <c r="F24" s="20">
        <f t="shared" si="4"/>
        <v>0</v>
      </c>
      <c r="G24" s="20">
        <f t="shared" si="4"/>
        <v>0</v>
      </c>
      <c r="H24" s="20">
        <f t="shared" si="4"/>
        <v>0</v>
      </c>
      <c r="I24" s="20">
        <f t="shared" si="4"/>
        <v>0</v>
      </c>
      <c r="J24" s="20">
        <f t="shared" si="4"/>
        <v>0</v>
      </c>
      <c r="K24" s="20">
        <f t="shared" si="4"/>
        <v>0</v>
      </c>
      <c r="L24" s="20">
        <f t="shared" si="4"/>
        <v>0</v>
      </c>
      <c r="M24" s="20">
        <f t="shared" si="4"/>
        <v>0</v>
      </c>
      <c r="N24" s="20">
        <f t="shared" si="4"/>
        <v>0</v>
      </c>
      <c r="O24" s="21">
        <f t="shared" si="3"/>
        <v>0</v>
      </c>
      <c r="P24" s="36"/>
    </row>
    <row r="25" spans="1:16" ht="12.75">
      <c r="A25" s="19"/>
      <c r="B25" s="16" t="s">
        <v>201</v>
      </c>
      <c r="C25" s="20">
        <f t="shared" si="4"/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21">
        <f t="shared" si="3"/>
        <v>0</v>
      </c>
      <c r="P25" s="36"/>
    </row>
    <row r="26" spans="1:16" ht="12.75">
      <c r="A26" s="19"/>
      <c r="B26" s="16" t="s">
        <v>200</v>
      </c>
      <c r="C26" s="20">
        <f t="shared" si="4"/>
        <v>0</v>
      </c>
      <c r="D26" s="20">
        <f t="shared" si="4"/>
        <v>0</v>
      </c>
      <c r="E26" s="20">
        <f t="shared" si="4"/>
        <v>0</v>
      </c>
      <c r="F26" s="20">
        <f t="shared" si="4"/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  <c r="N26" s="20">
        <f t="shared" si="4"/>
        <v>0</v>
      </c>
      <c r="O26" s="21">
        <f t="shared" si="3"/>
        <v>0</v>
      </c>
      <c r="P26" s="36"/>
    </row>
    <row r="27" spans="1:35" ht="12.75">
      <c r="A27" s="19"/>
      <c r="B27" s="16" t="s">
        <v>199</v>
      </c>
      <c r="C27" s="20">
        <f t="shared" si="4"/>
        <v>0</v>
      </c>
      <c r="D27" s="20">
        <f t="shared" si="4"/>
        <v>0</v>
      </c>
      <c r="E27" s="20">
        <f t="shared" si="4"/>
        <v>0</v>
      </c>
      <c r="F27" s="20">
        <f t="shared" si="4"/>
        <v>0</v>
      </c>
      <c r="G27" s="20">
        <f t="shared" si="4"/>
        <v>0</v>
      </c>
      <c r="H27" s="20">
        <f t="shared" si="4"/>
        <v>0</v>
      </c>
      <c r="I27" s="20">
        <f t="shared" si="4"/>
        <v>0</v>
      </c>
      <c r="J27" s="20">
        <f t="shared" si="4"/>
        <v>0</v>
      </c>
      <c r="K27" s="20">
        <f t="shared" si="4"/>
        <v>0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1">
        <f t="shared" si="3"/>
        <v>0</v>
      </c>
      <c r="P27" s="36"/>
      <c r="W27" s="17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ht="12.75">
      <c r="A28" s="19"/>
      <c r="B28" s="16" t="s">
        <v>212</v>
      </c>
      <c r="C28" s="20">
        <f t="shared" si="4"/>
        <v>0</v>
      </c>
      <c r="D28" s="20">
        <f t="shared" si="4"/>
        <v>0</v>
      </c>
      <c r="E28" s="20">
        <f t="shared" si="4"/>
        <v>0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1">
        <f t="shared" si="3"/>
        <v>0</v>
      </c>
      <c r="P28" s="36"/>
      <c r="W28" s="17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ht="12.75">
      <c r="A29" s="19"/>
      <c r="B29" s="16" t="s">
        <v>214</v>
      </c>
      <c r="C29" s="20">
        <f t="shared" si="4"/>
        <v>0</v>
      </c>
      <c r="D29" s="20">
        <f t="shared" si="4"/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 t="shared" si="4"/>
        <v>0</v>
      </c>
      <c r="L29" s="20">
        <f t="shared" si="4"/>
        <v>0</v>
      </c>
      <c r="M29" s="20">
        <f t="shared" si="4"/>
        <v>0</v>
      </c>
      <c r="N29" s="20">
        <f t="shared" si="4"/>
        <v>0</v>
      </c>
      <c r="O29" s="21">
        <f t="shared" si="3"/>
        <v>0</v>
      </c>
      <c r="P29" s="36"/>
      <c r="W29" s="17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ht="12.75">
      <c r="A30" s="19"/>
      <c r="B30" s="16" t="s">
        <v>73</v>
      </c>
      <c r="C30" s="20">
        <f t="shared" si="4"/>
        <v>0</v>
      </c>
      <c r="D30" s="20">
        <f t="shared" si="4"/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0">
        <f t="shared" si="4"/>
        <v>0</v>
      </c>
      <c r="J30" s="20">
        <f t="shared" si="4"/>
        <v>0</v>
      </c>
      <c r="K30" s="20">
        <f t="shared" si="4"/>
        <v>0</v>
      </c>
      <c r="L30" s="20">
        <f t="shared" si="4"/>
        <v>0</v>
      </c>
      <c r="M30" s="20">
        <f t="shared" si="4"/>
        <v>0</v>
      </c>
      <c r="N30" s="20">
        <f t="shared" si="4"/>
        <v>0</v>
      </c>
      <c r="O30" s="21">
        <f t="shared" si="3"/>
        <v>0</v>
      </c>
      <c r="P30" s="36"/>
      <c r="W30" s="17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16" ht="12.75">
      <c r="A31" s="17" t="s">
        <v>16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0"/>
    </row>
    <row r="32" spans="1:35" ht="12.75">
      <c r="A32" s="19"/>
      <c r="B32" s="16" t="s">
        <v>198</v>
      </c>
      <c r="C32" s="20">
        <f aca="true" t="shared" si="5" ref="C32:N34">$P32/12</f>
        <v>0</v>
      </c>
      <c r="D32" s="20">
        <f t="shared" si="5"/>
        <v>0</v>
      </c>
      <c r="E32" s="20">
        <f t="shared" si="5"/>
        <v>0</v>
      </c>
      <c r="F32" s="20">
        <f t="shared" si="5"/>
        <v>0</v>
      </c>
      <c r="G32" s="20">
        <f t="shared" si="5"/>
        <v>0</v>
      </c>
      <c r="H32" s="20">
        <f t="shared" si="5"/>
        <v>0</v>
      </c>
      <c r="I32" s="20">
        <f t="shared" si="5"/>
        <v>0</v>
      </c>
      <c r="J32" s="20">
        <f t="shared" si="5"/>
        <v>0</v>
      </c>
      <c r="K32" s="20">
        <f t="shared" si="5"/>
        <v>0</v>
      </c>
      <c r="L32" s="20">
        <f t="shared" si="5"/>
        <v>0</v>
      </c>
      <c r="M32" s="20">
        <f t="shared" si="5"/>
        <v>0</v>
      </c>
      <c r="N32" s="20">
        <f t="shared" si="5"/>
        <v>0</v>
      </c>
      <c r="O32" s="21">
        <f>SUM(C32:N32)</f>
        <v>0</v>
      </c>
      <c r="P32" s="36"/>
      <c r="W32" s="17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16" ht="12.75">
      <c r="A33" s="19"/>
      <c r="B33" s="1" t="s">
        <v>90</v>
      </c>
      <c r="C33" s="20">
        <f t="shared" si="5"/>
        <v>0</v>
      </c>
      <c r="D33" s="20">
        <f t="shared" si="5"/>
        <v>0</v>
      </c>
      <c r="E33" s="20">
        <f t="shared" si="5"/>
        <v>0</v>
      </c>
      <c r="F33" s="20">
        <f t="shared" si="5"/>
        <v>0</v>
      </c>
      <c r="G33" s="20">
        <f t="shared" si="5"/>
        <v>0</v>
      </c>
      <c r="H33" s="20">
        <f t="shared" si="5"/>
        <v>0</v>
      </c>
      <c r="I33" s="20">
        <f t="shared" si="5"/>
        <v>0</v>
      </c>
      <c r="J33" s="20">
        <f t="shared" si="5"/>
        <v>0</v>
      </c>
      <c r="K33" s="20">
        <f t="shared" si="5"/>
        <v>0</v>
      </c>
      <c r="L33" s="20">
        <f t="shared" si="5"/>
        <v>0</v>
      </c>
      <c r="M33" s="20">
        <f t="shared" si="5"/>
        <v>0</v>
      </c>
      <c r="N33" s="20">
        <f t="shared" si="5"/>
        <v>0</v>
      </c>
      <c r="O33" s="21">
        <f>SUM(C33:N33)</f>
        <v>0</v>
      </c>
      <c r="P33" s="36"/>
    </row>
    <row r="34" spans="1:16" ht="12.75">
      <c r="A34" s="19"/>
      <c r="B34" s="16" t="s">
        <v>73</v>
      </c>
      <c r="C34" s="20">
        <f t="shared" si="5"/>
        <v>0</v>
      </c>
      <c r="D34" s="20">
        <f t="shared" si="5"/>
        <v>0</v>
      </c>
      <c r="E34" s="20">
        <f t="shared" si="5"/>
        <v>0</v>
      </c>
      <c r="F34" s="20">
        <f t="shared" si="5"/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20">
        <f t="shared" si="5"/>
        <v>0</v>
      </c>
      <c r="O34" s="21">
        <f>SUM(C34:N34)</f>
        <v>0</v>
      </c>
      <c r="P34" s="36"/>
    </row>
    <row r="35" spans="1:16" ht="12.75">
      <c r="A35" s="17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0"/>
    </row>
    <row r="36" spans="1:16" ht="12.75">
      <c r="A36" s="19"/>
      <c r="B36" s="17" t="s">
        <v>18</v>
      </c>
      <c r="C36" s="20">
        <f aca="true" t="shared" si="6" ref="C36:N39">$P36/12</f>
        <v>0</v>
      </c>
      <c r="D36" s="20">
        <f t="shared" si="6"/>
        <v>0</v>
      </c>
      <c r="E36" s="20">
        <f t="shared" si="6"/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20">
        <f t="shared" si="6"/>
        <v>0</v>
      </c>
      <c r="J36" s="20">
        <f t="shared" si="6"/>
        <v>0</v>
      </c>
      <c r="K36" s="20">
        <f t="shared" si="6"/>
        <v>0</v>
      </c>
      <c r="L36" s="20">
        <f t="shared" si="6"/>
        <v>0</v>
      </c>
      <c r="M36" s="20">
        <f t="shared" si="6"/>
        <v>0</v>
      </c>
      <c r="N36" s="20">
        <f t="shared" si="6"/>
        <v>0</v>
      </c>
      <c r="O36" s="21">
        <f>SUM(C36:N36)</f>
        <v>0</v>
      </c>
      <c r="P36" s="36"/>
    </row>
    <row r="37" spans="1:16" ht="12.75">
      <c r="A37" s="19"/>
      <c r="B37" s="17" t="s">
        <v>19</v>
      </c>
      <c r="C37" s="20">
        <f t="shared" si="6"/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 t="shared" si="6"/>
        <v>0</v>
      </c>
      <c r="H37" s="20">
        <f t="shared" si="6"/>
        <v>0</v>
      </c>
      <c r="I37" s="20">
        <f t="shared" si="6"/>
        <v>0</v>
      </c>
      <c r="J37" s="20">
        <f t="shared" si="6"/>
        <v>0</v>
      </c>
      <c r="K37" s="20">
        <f t="shared" si="6"/>
        <v>0</v>
      </c>
      <c r="L37" s="20">
        <f t="shared" si="6"/>
        <v>0</v>
      </c>
      <c r="M37" s="20">
        <f t="shared" si="6"/>
        <v>0</v>
      </c>
      <c r="N37" s="20">
        <f t="shared" si="6"/>
        <v>0</v>
      </c>
      <c r="O37" s="21">
        <f>SUM(C37:N37)</f>
        <v>0</v>
      </c>
      <c r="P37" s="36"/>
    </row>
    <row r="38" spans="1:16" ht="12.75">
      <c r="A38" s="19"/>
      <c r="B38" s="16" t="s">
        <v>73</v>
      </c>
      <c r="C38" s="20">
        <f t="shared" si="6"/>
        <v>0</v>
      </c>
      <c r="D38" s="20">
        <f t="shared" si="6"/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  <c r="I38" s="20">
        <f t="shared" si="6"/>
        <v>0</v>
      </c>
      <c r="J38" s="20">
        <f t="shared" si="6"/>
        <v>0</v>
      </c>
      <c r="K38" s="20">
        <f t="shared" si="6"/>
        <v>0</v>
      </c>
      <c r="L38" s="20">
        <f t="shared" si="6"/>
        <v>0</v>
      </c>
      <c r="M38" s="20">
        <f t="shared" si="6"/>
        <v>0</v>
      </c>
      <c r="N38" s="20">
        <f t="shared" si="6"/>
        <v>0</v>
      </c>
      <c r="O38" s="21">
        <f>SUM(C38:N38)</f>
        <v>0</v>
      </c>
      <c r="P38" s="36"/>
    </row>
    <row r="39" spans="1:16" ht="12.75">
      <c r="A39" s="19"/>
      <c r="B39" s="16" t="s">
        <v>73</v>
      </c>
      <c r="C39" s="20">
        <f t="shared" si="6"/>
        <v>0</v>
      </c>
      <c r="D39" s="20">
        <f t="shared" si="6"/>
        <v>0</v>
      </c>
      <c r="E39" s="20">
        <f t="shared" si="6"/>
        <v>0</v>
      </c>
      <c r="F39" s="20">
        <f t="shared" si="6"/>
        <v>0</v>
      </c>
      <c r="G39" s="20">
        <f t="shared" si="6"/>
        <v>0</v>
      </c>
      <c r="H39" s="20">
        <f t="shared" si="6"/>
        <v>0</v>
      </c>
      <c r="I39" s="20">
        <f t="shared" si="6"/>
        <v>0</v>
      </c>
      <c r="J39" s="20">
        <f t="shared" si="6"/>
        <v>0</v>
      </c>
      <c r="K39" s="20">
        <f t="shared" si="6"/>
        <v>0</v>
      </c>
      <c r="L39" s="20">
        <f t="shared" si="6"/>
        <v>0</v>
      </c>
      <c r="M39" s="20">
        <f t="shared" si="6"/>
        <v>0</v>
      </c>
      <c r="N39" s="20">
        <f t="shared" si="6"/>
        <v>0</v>
      </c>
      <c r="O39" s="21">
        <f>SUM(C39:N39)</f>
        <v>0</v>
      </c>
      <c r="P39" s="36"/>
    </row>
    <row r="40" spans="1:16" ht="12.75">
      <c r="A40" s="23" t="s">
        <v>101</v>
      </c>
      <c r="C40" s="49">
        <f aca="true" t="shared" si="7" ref="C40:N40">SUM(C6,C12:C39)</f>
        <v>1000</v>
      </c>
      <c r="D40" s="49">
        <f t="shared" si="7"/>
        <v>996.9997000000001</v>
      </c>
      <c r="E40" s="49">
        <f t="shared" si="7"/>
        <v>994.0145332882835</v>
      </c>
      <c r="F40" s="49">
        <f t="shared" si="7"/>
        <v>991.0444998648502</v>
      </c>
      <c r="G40" s="49">
        <f t="shared" si="7"/>
        <v>988.0895997297002</v>
      </c>
      <c r="H40" s="49">
        <f t="shared" si="7"/>
        <v>985.1498328828337</v>
      </c>
      <c r="I40" s="49">
        <f t="shared" si="7"/>
        <v>982.2251993242504</v>
      </c>
      <c r="J40" s="49">
        <f t="shared" si="7"/>
        <v>979.3156990539504</v>
      </c>
      <c r="K40" s="49">
        <f t="shared" si="7"/>
        <v>976.4213320719338</v>
      </c>
      <c r="L40" s="49">
        <f t="shared" si="7"/>
        <v>973.5420983782005</v>
      </c>
      <c r="M40" s="49">
        <f t="shared" si="7"/>
        <v>970.6779979727506</v>
      </c>
      <c r="N40" s="49">
        <f t="shared" si="7"/>
        <v>967.829030855584</v>
      </c>
      <c r="O40" s="49">
        <f>SUM(P2,O12:O39)</f>
        <v>964.9951970267007</v>
      </c>
      <c r="P40" s="20"/>
    </row>
    <row r="41" ht="12.75">
      <c r="P41" s="20"/>
    </row>
    <row r="42" spans="1:16" ht="12.75">
      <c r="A42" s="17" t="s">
        <v>20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0"/>
    </row>
    <row r="43" spans="1:16" ht="12.75">
      <c r="A43" s="17"/>
      <c r="B43" s="16" t="s">
        <v>194</v>
      </c>
      <c r="C43" s="20">
        <f aca="true" t="shared" si="8" ref="C43:N52">$P43/12</f>
        <v>0</v>
      </c>
      <c r="D43" s="20">
        <f t="shared" si="8"/>
        <v>0</v>
      </c>
      <c r="E43" s="20">
        <f t="shared" si="8"/>
        <v>0</v>
      </c>
      <c r="F43" s="20">
        <f t="shared" si="8"/>
        <v>0</v>
      </c>
      <c r="G43" s="20">
        <f t="shared" si="8"/>
        <v>0</v>
      </c>
      <c r="H43" s="20">
        <f t="shared" si="8"/>
        <v>0</v>
      </c>
      <c r="I43" s="20">
        <f t="shared" si="8"/>
        <v>0</v>
      </c>
      <c r="J43" s="20">
        <f t="shared" si="8"/>
        <v>0</v>
      </c>
      <c r="K43" s="20">
        <f t="shared" si="8"/>
        <v>0</v>
      </c>
      <c r="L43" s="20">
        <f t="shared" si="8"/>
        <v>0</v>
      </c>
      <c r="M43" s="20">
        <f t="shared" si="8"/>
        <v>0</v>
      </c>
      <c r="N43" s="20">
        <f t="shared" si="8"/>
        <v>0</v>
      </c>
      <c r="O43" s="21">
        <f aca="true" t="shared" si="9" ref="O43:O74">SUM(C43:N43)</f>
        <v>0</v>
      </c>
      <c r="P43" s="36"/>
    </row>
    <row r="44" spans="1:16" ht="12.75">
      <c r="A44" s="17"/>
      <c r="B44" s="16" t="s">
        <v>193</v>
      </c>
      <c r="C44" s="20">
        <f t="shared" si="8"/>
        <v>0</v>
      </c>
      <c r="D44" s="20">
        <f t="shared" si="8"/>
        <v>0</v>
      </c>
      <c r="E44" s="20">
        <f t="shared" si="8"/>
        <v>0</v>
      </c>
      <c r="F44" s="20">
        <f t="shared" si="8"/>
        <v>0</v>
      </c>
      <c r="G44" s="20">
        <f t="shared" si="8"/>
        <v>0</v>
      </c>
      <c r="H44" s="20">
        <f t="shared" si="8"/>
        <v>0</v>
      </c>
      <c r="I44" s="20">
        <f t="shared" si="8"/>
        <v>0</v>
      </c>
      <c r="J44" s="20">
        <f t="shared" si="8"/>
        <v>0</v>
      </c>
      <c r="K44" s="20">
        <f t="shared" si="8"/>
        <v>0</v>
      </c>
      <c r="L44" s="20">
        <f t="shared" si="8"/>
        <v>0</v>
      </c>
      <c r="M44" s="20">
        <f t="shared" si="8"/>
        <v>0</v>
      </c>
      <c r="N44" s="20">
        <f t="shared" si="8"/>
        <v>0</v>
      </c>
      <c r="O44" s="21">
        <f t="shared" si="9"/>
        <v>0</v>
      </c>
      <c r="P44" s="36"/>
    </row>
    <row r="45" spans="1:16" ht="12.75">
      <c r="A45" s="17"/>
      <c r="B45" s="16" t="s">
        <v>192</v>
      </c>
      <c r="C45" s="20">
        <f t="shared" si="8"/>
        <v>0</v>
      </c>
      <c r="D45" s="20">
        <f t="shared" si="8"/>
        <v>0</v>
      </c>
      <c r="E45" s="20">
        <f t="shared" si="8"/>
        <v>0</v>
      </c>
      <c r="F45" s="20">
        <f t="shared" si="8"/>
        <v>0</v>
      </c>
      <c r="G45" s="20">
        <f t="shared" si="8"/>
        <v>0</v>
      </c>
      <c r="H45" s="20">
        <f t="shared" si="8"/>
        <v>0</v>
      </c>
      <c r="I45" s="20">
        <f t="shared" si="8"/>
        <v>0</v>
      </c>
      <c r="J45" s="20">
        <f t="shared" si="8"/>
        <v>0</v>
      </c>
      <c r="K45" s="20">
        <f t="shared" si="8"/>
        <v>0</v>
      </c>
      <c r="L45" s="20">
        <f t="shared" si="8"/>
        <v>0</v>
      </c>
      <c r="M45" s="20">
        <f t="shared" si="8"/>
        <v>0</v>
      </c>
      <c r="N45" s="20">
        <f t="shared" si="8"/>
        <v>0</v>
      </c>
      <c r="O45" s="21">
        <f t="shared" si="9"/>
        <v>0</v>
      </c>
      <c r="P45" s="36"/>
    </row>
    <row r="46" spans="1:16" ht="12.75">
      <c r="A46" s="17"/>
      <c r="B46" s="16" t="s">
        <v>191</v>
      </c>
      <c r="C46" s="20">
        <f t="shared" si="8"/>
        <v>0</v>
      </c>
      <c r="D46" s="20">
        <f t="shared" si="8"/>
        <v>0</v>
      </c>
      <c r="E46" s="20">
        <f t="shared" si="8"/>
        <v>0</v>
      </c>
      <c r="F46" s="20">
        <f t="shared" si="8"/>
        <v>0</v>
      </c>
      <c r="G46" s="20">
        <f t="shared" si="8"/>
        <v>0</v>
      </c>
      <c r="H46" s="20">
        <f t="shared" si="8"/>
        <v>0</v>
      </c>
      <c r="I46" s="20">
        <f t="shared" si="8"/>
        <v>0</v>
      </c>
      <c r="J46" s="20">
        <f t="shared" si="8"/>
        <v>0</v>
      </c>
      <c r="K46" s="20">
        <f t="shared" si="8"/>
        <v>0</v>
      </c>
      <c r="L46" s="20">
        <f t="shared" si="8"/>
        <v>0</v>
      </c>
      <c r="M46" s="20">
        <f t="shared" si="8"/>
        <v>0</v>
      </c>
      <c r="N46" s="20">
        <f t="shared" si="8"/>
        <v>0</v>
      </c>
      <c r="O46" s="21">
        <f t="shared" si="9"/>
        <v>0</v>
      </c>
      <c r="P46" s="36"/>
    </row>
    <row r="47" spans="1:16" ht="12.75">
      <c r="A47" s="17"/>
      <c r="B47" s="16" t="s">
        <v>190</v>
      </c>
      <c r="C47" s="20">
        <f t="shared" si="8"/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20">
        <f t="shared" si="8"/>
        <v>0</v>
      </c>
      <c r="L47" s="20">
        <f t="shared" si="8"/>
        <v>0</v>
      </c>
      <c r="M47" s="20">
        <f t="shared" si="8"/>
        <v>0</v>
      </c>
      <c r="N47" s="20">
        <f t="shared" si="8"/>
        <v>0</v>
      </c>
      <c r="O47" s="21">
        <f t="shared" si="9"/>
        <v>0</v>
      </c>
      <c r="P47" s="36"/>
    </row>
    <row r="48" spans="1:16" ht="12.75">
      <c r="A48" s="17"/>
      <c r="B48" s="16" t="s">
        <v>91</v>
      </c>
      <c r="C48" s="20">
        <f t="shared" si="8"/>
        <v>0</v>
      </c>
      <c r="D48" s="20">
        <f t="shared" si="8"/>
        <v>0</v>
      </c>
      <c r="E48" s="20">
        <f t="shared" si="8"/>
        <v>0</v>
      </c>
      <c r="F48" s="20">
        <f t="shared" si="8"/>
        <v>0</v>
      </c>
      <c r="G48" s="20">
        <f t="shared" si="8"/>
        <v>0</v>
      </c>
      <c r="H48" s="20">
        <f t="shared" si="8"/>
        <v>0</v>
      </c>
      <c r="I48" s="20">
        <f t="shared" si="8"/>
        <v>0</v>
      </c>
      <c r="J48" s="20">
        <f t="shared" si="8"/>
        <v>0</v>
      </c>
      <c r="K48" s="20">
        <f t="shared" si="8"/>
        <v>0</v>
      </c>
      <c r="L48" s="20">
        <f t="shared" si="8"/>
        <v>0</v>
      </c>
      <c r="M48" s="20">
        <f t="shared" si="8"/>
        <v>0</v>
      </c>
      <c r="N48" s="20">
        <f t="shared" si="8"/>
        <v>0</v>
      </c>
      <c r="O48" s="21">
        <f t="shared" si="9"/>
        <v>0</v>
      </c>
      <c r="P48" s="36"/>
    </row>
    <row r="49" spans="1:16" ht="12.75">
      <c r="A49" s="17"/>
      <c r="B49" s="16" t="s">
        <v>189</v>
      </c>
      <c r="C49" s="20">
        <f t="shared" si="8"/>
        <v>0</v>
      </c>
      <c r="D49" s="20">
        <f t="shared" si="8"/>
        <v>0</v>
      </c>
      <c r="E49" s="20">
        <f t="shared" si="8"/>
        <v>0</v>
      </c>
      <c r="F49" s="20">
        <f t="shared" si="8"/>
        <v>0</v>
      </c>
      <c r="G49" s="20">
        <f t="shared" si="8"/>
        <v>0</v>
      </c>
      <c r="H49" s="20">
        <f t="shared" si="8"/>
        <v>0</v>
      </c>
      <c r="I49" s="20">
        <f t="shared" si="8"/>
        <v>0</v>
      </c>
      <c r="J49" s="20">
        <f t="shared" si="8"/>
        <v>0</v>
      </c>
      <c r="K49" s="20">
        <f t="shared" si="8"/>
        <v>0</v>
      </c>
      <c r="L49" s="20">
        <f t="shared" si="8"/>
        <v>0</v>
      </c>
      <c r="M49" s="20">
        <f t="shared" si="8"/>
        <v>0</v>
      </c>
      <c r="N49" s="20">
        <f t="shared" si="8"/>
        <v>0</v>
      </c>
      <c r="O49" s="21">
        <f t="shared" si="9"/>
        <v>0</v>
      </c>
      <c r="P49" s="36"/>
    </row>
    <row r="50" spans="1:16" ht="12.75">
      <c r="A50" s="17"/>
      <c r="B50" s="16" t="s">
        <v>188</v>
      </c>
      <c r="C50" s="20">
        <f t="shared" si="8"/>
        <v>0</v>
      </c>
      <c r="D50" s="20">
        <f t="shared" si="8"/>
        <v>0</v>
      </c>
      <c r="E50" s="20">
        <f t="shared" si="8"/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20">
        <f t="shared" si="8"/>
        <v>0</v>
      </c>
      <c r="N50" s="20">
        <f t="shared" si="8"/>
        <v>0</v>
      </c>
      <c r="O50" s="21">
        <f t="shared" si="9"/>
        <v>0</v>
      </c>
      <c r="P50" s="36"/>
    </row>
    <row r="51" spans="1:16" ht="12.75">
      <c r="A51" s="17"/>
      <c r="B51" s="16" t="s">
        <v>187</v>
      </c>
      <c r="C51" s="20">
        <f t="shared" si="8"/>
        <v>0</v>
      </c>
      <c r="D51" s="20">
        <f t="shared" si="8"/>
        <v>0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20">
        <f t="shared" si="8"/>
        <v>0</v>
      </c>
      <c r="N51" s="20">
        <f t="shared" si="8"/>
        <v>0</v>
      </c>
      <c r="O51" s="21">
        <f t="shared" si="9"/>
        <v>0</v>
      </c>
      <c r="P51" s="36"/>
    </row>
    <row r="52" spans="1:16" ht="12.75">
      <c r="A52" s="17"/>
      <c r="B52" s="16" t="s">
        <v>195</v>
      </c>
      <c r="C52" s="20">
        <f t="shared" si="8"/>
        <v>0</v>
      </c>
      <c r="D52" s="20">
        <f t="shared" si="8"/>
        <v>0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20">
        <f t="shared" si="8"/>
        <v>0</v>
      </c>
      <c r="N52" s="20">
        <f t="shared" si="8"/>
        <v>0</v>
      </c>
      <c r="O52" s="21">
        <f t="shared" si="9"/>
        <v>0</v>
      </c>
      <c r="P52" s="36"/>
    </row>
    <row r="53" spans="1:16" ht="12.75">
      <c r="A53" s="17"/>
      <c r="B53" s="16" t="s">
        <v>186</v>
      </c>
      <c r="C53" s="20">
        <f aca="true" t="shared" si="10" ref="C53:N62">$P53/12</f>
        <v>0</v>
      </c>
      <c r="D53" s="20">
        <f t="shared" si="10"/>
        <v>0</v>
      </c>
      <c r="E53" s="20">
        <f t="shared" si="10"/>
        <v>0</v>
      </c>
      <c r="F53" s="20">
        <f t="shared" si="10"/>
        <v>0</v>
      </c>
      <c r="G53" s="20">
        <f t="shared" si="10"/>
        <v>0</v>
      </c>
      <c r="H53" s="20">
        <f t="shared" si="10"/>
        <v>0</v>
      </c>
      <c r="I53" s="20">
        <f t="shared" si="10"/>
        <v>0</v>
      </c>
      <c r="J53" s="20">
        <f t="shared" si="10"/>
        <v>0</v>
      </c>
      <c r="K53" s="20">
        <f t="shared" si="10"/>
        <v>0</v>
      </c>
      <c r="L53" s="20">
        <f t="shared" si="10"/>
        <v>0</v>
      </c>
      <c r="M53" s="20">
        <f t="shared" si="10"/>
        <v>0</v>
      </c>
      <c r="N53" s="20">
        <f t="shared" si="10"/>
        <v>0</v>
      </c>
      <c r="O53" s="21">
        <f t="shared" si="9"/>
        <v>0</v>
      </c>
      <c r="P53" s="36"/>
    </row>
    <row r="54" spans="1:16" ht="12.75">
      <c r="A54" s="17"/>
      <c r="B54" s="16" t="s">
        <v>185</v>
      </c>
      <c r="C54" s="20">
        <f t="shared" si="10"/>
        <v>0</v>
      </c>
      <c r="D54" s="20">
        <f t="shared" si="10"/>
        <v>0</v>
      </c>
      <c r="E54" s="20">
        <f t="shared" si="10"/>
        <v>0</v>
      </c>
      <c r="F54" s="20">
        <f t="shared" si="10"/>
        <v>0</v>
      </c>
      <c r="G54" s="20">
        <f t="shared" si="10"/>
        <v>0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0">
        <f t="shared" si="10"/>
        <v>0</v>
      </c>
      <c r="M54" s="20">
        <f t="shared" si="10"/>
        <v>0</v>
      </c>
      <c r="N54" s="20">
        <f t="shared" si="10"/>
        <v>0</v>
      </c>
      <c r="O54" s="21">
        <f t="shared" si="9"/>
        <v>0</v>
      </c>
      <c r="P54" s="36"/>
    </row>
    <row r="55" spans="1:16" ht="12.75">
      <c r="A55" s="17"/>
      <c r="B55" s="16" t="s">
        <v>184</v>
      </c>
      <c r="C55" s="20">
        <f t="shared" si="10"/>
        <v>0</v>
      </c>
      <c r="D55" s="20">
        <f t="shared" si="10"/>
        <v>0</v>
      </c>
      <c r="E55" s="20">
        <f t="shared" si="10"/>
        <v>0</v>
      </c>
      <c r="F55" s="20">
        <f t="shared" si="10"/>
        <v>0</v>
      </c>
      <c r="G55" s="20">
        <f t="shared" si="10"/>
        <v>0</v>
      </c>
      <c r="H55" s="20">
        <f t="shared" si="10"/>
        <v>0</v>
      </c>
      <c r="I55" s="20">
        <f t="shared" si="10"/>
        <v>0</v>
      </c>
      <c r="J55" s="20">
        <f t="shared" si="10"/>
        <v>0</v>
      </c>
      <c r="K55" s="20">
        <f t="shared" si="10"/>
        <v>0</v>
      </c>
      <c r="L55" s="20">
        <f t="shared" si="10"/>
        <v>0</v>
      </c>
      <c r="M55" s="20">
        <f t="shared" si="10"/>
        <v>0</v>
      </c>
      <c r="N55" s="20">
        <f t="shared" si="10"/>
        <v>0</v>
      </c>
      <c r="O55" s="21">
        <f t="shared" si="9"/>
        <v>0</v>
      </c>
      <c r="P55" s="36"/>
    </row>
    <row r="56" spans="1:16" ht="12.75">
      <c r="A56" s="17"/>
      <c r="B56" s="16" t="s">
        <v>183</v>
      </c>
      <c r="C56" s="20">
        <f t="shared" si="10"/>
        <v>0</v>
      </c>
      <c r="D56" s="20">
        <f t="shared" si="10"/>
        <v>0</v>
      </c>
      <c r="E56" s="20">
        <f t="shared" si="10"/>
        <v>0</v>
      </c>
      <c r="F56" s="20">
        <f t="shared" si="10"/>
        <v>0</v>
      </c>
      <c r="G56" s="20">
        <f t="shared" si="10"/>
        <v>0</v>
      </c>
      <c r="H56" s="20">
        <f t="shared" si="10"/>
        <v>0</v>
      </c>
      <c r="I56" s="20">
        <f t="shared" si="10"/>
        <v>0</v>
      </c>
      <c r="J56" s="20">
        <f t="shared" si="10"/>
        <v>0</v>
      </c>
      <c r="K56" s="20">
        <f t="shared" si="10"/>
        <v>0</v>
      </c>
      <c r="L56" s="20">
        <f t="shared" si="10"/>
        <v>0</v>
      </c>
      <c r="M56" s="20">
        <f t="shared" si="10"/>
        <v>0</v>
      </c>
      <c r="N56" s="20">
        <f t="shared" si="10"/>
        <v>0</v>
      </c>
      <c r="O56" s="21">
        <f t="shared" si="9"/>
        <v>0</v>
      </c>
      <c r="P56" s="36"/>
    </row>
    <row r="57" spans="1:16" ht="12.75">
      <c r="A57" s="17"/>
      <c r="B57" s="16" t="s">
        <v>182</v>
      </c>
      <c r="C57" s="20">
        <f t="shared" si="10"/>
        <v>0</v>
      </c>
      <c r="D57" s="20">
        <f t="shared" si="10"/>
        <v>0</v>
      </c>
      <c r="E57" s="20">
        <f t="shared" si="10"/>
        <v>0</v>
      </c>
      <c r="F57" s="20">
        <f t="shared" si="10"/>
        <v>0</v>
      </c>
      <c r="G57" s="20">
        <f t="shared" si="10"/>
        <v>0</v>
      </c>
      <c r="H57" s="20">
        <f t="shared" si="10"/>
        <v>0</v>
      </c>
      <c r="I57" s="20">
        <f t="shared" si="10"/>
        <v>0</v>
      </c>
      <c r="J57" s="20">
        <f t="shared" si="10"/>
        <v>0</v>
      </c>
      <c r="K57" s="20">
        <f t="shared" si="10"/>
        <v>0</v>
      </c>
      <c r="L57" s="20">
        <f t="shared" si="10"/>
        <v>0</v>
      </c>
      <c r="M57" s="20">
        <f t="shared" si="10"/>
        <v>0</v>
      </c>
      <c r="N57" s="20">
        <f t="shared" si="10"/>
        <v>0</v>
      </c>
      <c r="O57" s="21">
        <f t="shared" si="9"/>
        <v>0</v>
      </c>
      <c r="P57" s="36"/>
    </row>
    <row r="58" spans="1:16" ht="12.75">
      <c r="A58" s="17"/>
      <c r="B58" s="16" t="s">
        <v>181</v>
      </c>
      <c r="C58" s="20">
        <f t="shared" si="10"/>
        <v>0</v>
      </c>
      <c r="D58" s="20">
        <f t="shared" si="10"/>
        <v>0</v>
      </c>
      <c r="E58" s="20">
        <f t="shared" si="10"/>
        <v>0</v>
      </c>
      <c r="F58" s="20">
        <f t="shared" si="10"/>
        <v>0</v>
      </c>
      <c r="G58" s="20">
        <f t="shared" si="10"/>
        <v>0</v>
      </c>
      <c r="H58" s="20">
        <f t="shared" si="10"/>
        <v>0</v>
      </c>
      <c r="I58" s="20">
        <f t="shared" si="10"/>
        <v>0</v>
      </c>
      <c r="J58" s="20">
        <f t="shared" si="10"/>
        <v>0</v>
      </c>
      <c r="K58" s="20">
        <f t="shared" si="10"/>
        <v>0</v>
      </c>
      <c r="L58" s="20">
        <f t="shared" si="10"/>
        <v>0</v>
      </c>
      <c r="M58" s="20">
        <f t="shared" si="10"/>
        <v>0</v>
      </c>
      <c r="N58" s="20">
        <f t="shared" si="10"/>
        <v>0</v>
      </c>
      <c r="O58" s="21">
        <f t="shared" si="9"/>
        <v>0</v>
      </c>
      <c r="P58" s="36"/>
    </row>
    <row r="59" spans="1:16" ht="12.75">
      <c r="A59" s="17"/>
      <c r="B59" s="16" t="s">
        <v>180</v>
      </c>
      <c r="C59" s="20">
        <f t="shared" si="10"/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 t="shared" si="10"/>
        <v>0</v>
      </c>
      <c r="K59" s="20">
        <f t="shared" si="10"/>
        <v>0</v>
      </c>
      <c r="L59" s="20">
        <f t="shared" si="10"/>
        <v>0</v>
      </c>
      <c r="M59" s="20">
        <f t="shared" si="10"/>
        <v>0</v>
      </c>
      <c r="N59" s="20">
        <f t="shared" si="10"/>
        <v>0</v>
      </c>
      <c r="O59" s="21">
        <f t="shared" si="9"/>
        <v>0</v>
      </c>
      <c r="P59" s="36"/>
    </row>
    <row r="60" spans="1:16" ht="12.75">
      <c r="A60" s="17"/>
      <c r="B60" s="16" t="s">
        <v>179</v>
      </c>
      <c r="C60" s="20">
        <f t="shared" si="10"/>
        <v>0</v>
      </c>
      <c r="D60" s="20">
        <f t="shared" si="10"/>
        <v>0</v>
      </c>
      <c r="E60" s="20">
        <f t="shared" si="10"/>
        <v>0</v>
      </c>
      <c r="F60" s="20">
        <f t="shared" si="10"/>
        <v>0</v>
      </c>
      <c r="G60" s="20">
        <f t="shared" si="10"/>
        <v>0</v>
      </c>
      <c r="H60" s="20">
        <f t="shared" si="10"/>
        <v>0</v>
      </c>
      <c r="I60" s="20">
        <f t="shared" si="10"/>
        <v>0</v>
      </c>
      <c r="J60" s="20">
        <f t="shared" si="10"/>
        <v>0</v>
      </c>
      <c r="K60" s="20">
        <f t="shared" si="10"/>
        <v>0</v>
      </c>
      <c r="L60" s="20">
        <f t="shared" si="10"/>
        <v>0</v>
      </c>
      <c r="M60" s="20">
        <f t="shared" si="10"/>
        <v>0</v>
      </c>
      <c r="N60" s="20">
        <f t="shared" si="10"/>
        <v>0</v>
      </c>
      <c r="O60" s="21">
        <f t="shared" si="9"/>
        <v>0</v>
      </c>
      <c r="P60" s="36"/>
    </row>
    <row r="61" spans="1:16" ht="12.75">
      <c r="A61" s="17"/>
      <c r="B61" s="16" t="s">
        <v>178</v>
      </c>
      <c r="C61" s="20">
        <f t="shared" si="10"/>
        <v>0</v>
      </c>
      <c r="D61" s="20">
        <f t="shared" si="10"/>
        <v>0</v>
      </c>
      <c r="E61" s="20">
        <f t="shared" si="10"/>
        <v>0</v>
      </c>
      <c r="F61" s="20">
        <f t="shared" si="10"/>
        <v>0</v>
      </c>
      <c r="G61" s="20">
        <f t="shared" si="10"/>
        <v>0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0</v>
      </c>
      <c r="N61" s="20">
        <f t="shared" si="10"/>
        <v>0</v>
      </c>
      <c r="O61" s="21">
        <f t="shared" si="9"/>
        <v>0</v>
      </c>
      <c r="P61" s="36"/>
    </row>
    <row r="62" spans="1:16" ht="12.75">
      <c r="A62" s="17"/>
      <c r="B62" s="16" t="s">
        <v>177</v>
      </c>
      <c r="C62" s="20">
        <f t="shared" si="10"/>
        <v>0</v>
      </c>
      <c r="D62" s="20">
        <f t="shared" si="10"/>
        <v>0</v>
      </c>
      <c r="E62" s="20">
        <f t="shared" si="10"/>
        <v>0</v>
      </c>
      <c r="F62" s="20">
        <f t="shared" si="10"/>
        <v>0</v>
      </c>
      <c r="G62" s="20">
        <f t="shared" si="10"/>
        <v>0</v>
      </c>
      <c r="H62" s="20">
        <f t="shared" si="10"/>
        <v>0</v>
      </c>
      <c r="I62" s="20">
        <f t="shared" si="10"/>
        <v>0</v>
      </c>
      <c r="J62" s="20">
        <f t="shared" si="10"/>
        <v>0</v>
      </c>
      <c r="K62" s="20">
        <f t="shared" si="10"/>
        <v>0</v>
      </c>
      <c r="L62" s="20">
        <f t="shared" si="10"/>
        <v>0</v>
      </c>
      <c r="M62" s="20">
        <f t="shared" si="10"/>
        <v>0</v>
      </c>
      <c r="N62" s="20">
        <f t="shared" si="10"/>
        <v>0</v>
      </c>
      <c r="O62" s="21">
        <f t="shared" si="9"/>
        <v>0</v>
      </c>
      <c r="P62" s="36"/>
    </row>
    <row r="63" spans="1:16" ht="12.75">
      <c r="A63" s="17"/>
      <c r="B63" s="16" t="s">
        <v>176</v>
      </c>
      <c r="C63" s="20">
        <f aca="true" t="shared" si="11" ref="C63:N72">$P63/12</f>
        <v>0</v>
      </c>
      <c r="D63" s="20">
        <f t="shared" si="11"/>
        <v>0</v>
      </c>
      <c r="E63" s="20">
        <f t="shared" si="11"/>
        <v>0</v>
      </c>
      <c r="F63" s="20">
        <f t="shared" si="11"/>
        <v>0</v>
      </c>
      <c r="G63" s="20">
        <f t="shared" si="11"/>
        <v>0</v>
      </c>
      <c r="H63" s="20">
        <f t="shared" si="11"/>
        <v>0</v>
      </c>
      <c r="I63" s="20">
        <f t="shared" si="11"/>
        <v>0</v>
      </c>
      <c r="J63" s="20">
        <f t="shared" si="11"/>
        <v>0</v>
      </c>
      <c r="K63" s="20">
        <f t="shared" si="11"/>
        <v>0</v>
      </c>
      <c r="L63" s="20">
        <f t="shared" si="11"/>
        <v>0</v>
      </c>
      <c r="M63" s="20">
        <f t="shared" si="11"/>
        <v>0</v>
      </c>
      <c r="N63" s="20">
        <f t="shared" si="11"/>
        <v>0</v>
      </c>
      <c r="O63" s="21">
        <f t="shared" si="9"/>
        <v>0</v>
      </c>
      <c r="P63" s="36"/>
    </row>
    <row r="64" spans="1:16" ht="12.75">
      <c r="A64" s="17"/>
      <c r="B64" s="16" t="s">
        <v>92</v>
      </c>
      <c r="C64" s="20">
        <f t="shared" si="11"/>
        <v>0</v>
      </c>
      <c r="D64" s="20">
        <f t="shared" si="11"/>
        <v>0</v>
      </c>
      <c r="E64" s="20">
        <f t="shared" si="11"/>
        <v>0</v>
      </c>
      <c r="F64" s="20">
        <f t="shared" si="11"/>
        <v>0</v>
      </c>
      <c r="G64" s="20">
        <f t="shared" si="11"/>
        <v>0</v>
      </c>
      <c r="H64" s="20">
        <f t="shared" si="11"/>
        <v>0</v>
      </c>
      <c r="I64" s="20">
        <f t="shared" si="11"/>
        <v>0</v>
      </c>
      <c r="J64" s="20">
        <f t="shared" si="11"/>
        <v>0</v>
      </c>
      <c r="K64" s="20">
        <f t="shared" si="11"/>
        <v>0</v>
      </c>
      <c r="L64" s="20">
        <f t="shared" si="11"/>
        <v>0</v>
      </c>
      <c r="M64" s="20">
        <f t="shared" si="11"/>
        <v>0</v>
      </c>
      <c r="N64" s="20">
        <f t="shared" si="11"/>
        <v>0</v>
      </c>
      <c r="O64" s="21">
        <f t="shared" si="9"/>
        <v>0</v>
      </c>
      <c r="P64" s="36"/>
    </row>
    <row r="65" spans="1:16" ht="12.75">
      <c r="A65" s="17"/>
      <c r="B65" s="16" t="s">
        <v>175</v>
      </c>
      <c r="C65" s="20">
        <f t="shared" si="11"/>
        <v>0</v>
      </c>
      <c r="D65" s="20">
        <f t="shared" si="11"/>
        <v>0</v>
      </c>
      <c r="E65" s="20">
        <f t="shared" si="11"/>
        <v>0</v>
      </c>
      <c r="F65" s="20">
        <f t="shared" si="11"/>
        <v>0</v>
      </c>
      <c r="G65" s="20">
        <f t="shared" si="11"/>
        <v>0</v>
      </c>
      <c r="H65" s="20">
        <f t="shared" si="11"/>
        <v>0</v>
      </c>
      <c r="I65" s="20">
        <f t="shared" si="11"/>
        <v>0</v>
      </c>
      <c r="J65" s="20">
        <f t="shared" si="11"/>
        <v>0</v>
      </c>
      <c r="K65" s="20">
        <f t="shared" si="11"/>
        <v>0</v>
      </c>
      <c r="L65" s="20">
        <f t="shared" si="11"/>
        <v>0</v>
      </c>
      <c r="M65" s="20">
        <f t="shared" si="11"/>
        <v>0</v>
      </c>
      <c r="N65" s="20">
        <f t="shared" si="11"/>
        <v>0</v>
      </c>
      <c r="O65" s="21">
        <f t="shared" si="9"/>
        <v>0</v>
      </c>
      <c r="P65" s="36"/>
    </row>
    <row r="66" spans="1:16" ht="12.75">
      <c r="A66" s="17"/>
      <c r="B66" s="16" t="s">
        <v>174</v>
      </c>
      <c r="C66" s="20">
        <f t="shared" si="11"/>
        <v>0</v>
      </c>
      <c r="D66" s="20">
        <f t="shared" si="11"/>
        <v>0</v>
      </c>
      <c r="E66" s="20">
        <f t="shared" si="11"/>
        <v>0</v>
      </c>
      <c r="F66" s="20">
        <f t="shared" si="11"/>
        <v>0</v>
      </c>
      <c r="G66" s="20">
        <f t="shared" si="11"/>
        <v>0</v>
      </c>
      <c r="H66" s="20">
        <f t="shared" si="11"/>
        <v>0</v>
      </c>
      <c r="I66" s="20">
        <f t="shared" si="11"/>
        <v>0</v>
      </c>
      <c r="J66" s="20">
        <f t="shared" si="11"/>
        <v>0</v>
      </c>
      <c r="K66" s="20">
        <f t="shared" si="11"/>
        <v>0</v>
      </c>
      <c r="L66" s="20">
        <f t="shared" si="11"/>
        <v>0</v>
      </c>
      <c r="M66" s="20">
        <f t="shared" si="11"/>
        <v>0</v>
      </c>
      <c r="N66" s="20">
        <f t="shared" si="11"/>
        <v>0</v>
      </c>
      <c r="O66" s="21">
        <f t="shared" si="9"/>
        <v>0</v>
      </c>
      <c r="P66" s="36"/>
    </row>
    <row r="67" spans="1:16" ht="12.75">
      <c r="A67" s="17"/>
      <c r="B67" s="16" t="s">
        <v>173</v>
      </c>
      <c r="C67" s="20">
        <f t="shared" si="11"/>
        <v>0</v>
      </c>
      <c r="D67" s="20">
        <f t="shared" si="11"/>
        <v>0</v>
      </c>
      <c r="E67" s="20">
        <f t="shared" si="11"/>
        <v>0</v>
      </c>
      <c r="F67" s="20">
        <f t="shared" si="11"/>
        <v>0</v>
      </c>
      <c r="G67" s="20">
        <f t="shared" si="11"/>
        <v>0</v>
      </c>
      <c r="H67" s="20">
        <f t="shared" si="11"/>
        <v>0</v>
      </c>
      <c r="I67" s="20">
        <f t="shared" si="11"/>
        <v>0</v>
      </c>
      <c r="J67" s="20">
        <f t="shared" si="11"/>
        <v>0</v>
      </c>
      <c r="K67" s="20">
        <f t="shared" si="11"/>
        <v>0</v>
      </c>
      <c r="L67" s="20">
        <f t="shared" si="11"/>
        <v>0</v>
      </c>
      <c r="M67" s="20">
        <f t="shared" si="11"/>
        <v>0</v>
      </c>
      <c r="N67" s="20">
        <f t="shared" si="11"/>
        <v>0</v>
      </c>
      <c r="O67" s="21">
        <f t="shared" si="9"/>
        <v>0</v>
      </c>
      <c r="P67" s="36"/>
    </row>
    <row r="68" spans="1:16" ht="12.75">
      <c r="A68" s="17"/>
      <c r="B68" s="16" t="s">
        <v>172</v>
      </c>
      <c r="C68" s="20">
        <f t="shared" si="11"/>
        <v>0</v>
      </c>
      <c r="D68" s="20">
        <f t="shared" si="11"/>
        <v>0</v>
      </c>
      <c r="E68" s="20">
        <f t="shared" si="11"/>
        <v>0</v>
      </c>
      <c r="F68" s="20">
        <f t="shared" si="11"/>
        <v>0</v>
      </c>
      <c r="G68" s="20">
        <f t="shared" si="11"/>
        <v>0</v>
      </c>
      <c r="H68" s="20">
        <f t="shared" si="11"/>
        <v>0</v>
      </c>
      <c r="I68" s="20">
        <f t="shared" si="11"/>
        <v>0</v>
      </c>
      <c r="J68" s="20">
        <f t="shared" si="11"/>
        <v>0</v>
      </c>
      <c r="K68" s="20">
        <f t="shared" si="11"/>
        <v>0</v>
      </c>
      <c r="L68" s="20">
        <f t="shared" si="11"/>
        <v>0</v>
      </c>
      <c r="M68" s="20">
        <f t="shared" si="11"/>
        <v>0</v>
      </c>
      <c r="N68" s="20">
        <f t="shared" si="11"/>
        <v>0</v>
      </c>
      <c r="O68" s="21">
        <f t="shared" si="9"/>
        <v>0</v>
      </c>
      <c r="P68" s="36"/>
    </row>
    <row r="69" spans="1:16" ht="12.75">
      <c r="A69" s="17"/>
      <c r="B69" s="16" t="s">
        <v>171</v>
      </c>
      <c r="C69" s="20">
        <f t="shared" si="11"/>
        <v>0</v>
      </c>
      <c r="D69" s="20">
        <f t="shared" si="11"/>
        <v>0</v>
      </c>
      <c r="E69" s="20">
        <f t="shared" si="11"/>
        <v>0</v>
      </c>
      <c r="F69" s="20">
        <f t="shared" si="11"/>
        <v>0</v>
      </c>
      <c r="G69" s="20">
        <f t="shared" si="11"/>
        <v>0</v>
      </c>
      <c r="H69" s="20">
        <f t="shared" si="11"/>
        <v>0</v>
      </c>
      <c r="I69" s="20">
        <f t="shared" si="11"/>
        <v>0</v>
      </c>
      <c r="J69" s="20">
        <f t="shared" si="11"/>
        <v>0</v>
      </c>
      <c r="K69" s="20">
        <f t="shared" si="11"/>
        <v>0</v>
      </c>
      <c r="L69" s="20">
        <f t="shared" si="11"/>
        <v>0</v>
      </c>
      <c r="M69" s="20">
        <f t="shared" si="11"/>
        <v>0</v>
      </c>
      <c r="N69" s="20">
        <f t="shared" si="11"/>
        <v>0</v>
      </c>
      <c r="O69" s="21">
        <f t="shared" si="9"/>
        <v>0</v>
      </c>
      <c r="P69" s="36"/>
    </row>
    <row r="70" spans="1:16" ht="12.75">
      <c r="A70" s="17"/>
      <c r="B70" s="16" t="s">
        <v>170</v>
      </c>
      <c r="C70" s="20">
        <f t="shared" si="11"/>
        <v>0</v>
      </c>
      <c r="D70" s="20">
        <f t="shared" si="11"/>
        <v>0</v>
      </c>
      <c r="E70" s="20">
        <f t="shared" si="11"/>
        <v>0</v>
      </c>
      <c r="F70" s="20">
        <f t="shared" si="11"/>
        <v>0</v>
      </c>
      <c r="G70" s="20">
        <f t="shared" si="11"/>
        <v>0</v>
      </c>
      <c r="H70" s="20">
        <f t="shared" si="11"/>
        <v>0</v>
      </c>
      <c r="I70" s="20">
        <f t="shared" si="11"/>
        <v>0</v>
      </c>
      <c r="J70" s="20">
        <f t="shared" si="11"/>
        <v>0</v>
      </c>
      <c r="K70" s="20">
        <f t="shared" si="11"/>
        <v>0</v>
      </c>
      <c r="L70" s="20">
        <f t="shared" si="11"/>
        <v>0</v>
      </c>
      <c r="M70" s="20">
        <f t="shared" si="11"/>
        <v>0</v>
      </c>
      <c r="N70" s="20">
        <f t="shared" si="11"/>
        <v>0</v>
      </c>
      <c r="O70" s="21">
        <f t="shared" si="9"/>
        <v>0</v>
      </c>
      <c r="P70" s="36"/>
    </row>
    <row r="71" spans="1:16" ht="12.75">
      <c r="A71" s="17"/>
      <c r="B71" s="16" t="s">
        <v>169</v>
      </c>
      <c r="C71" s="20">
        <f t="shared" si="11"/>
        <v>0</v>
      </c>
      <c r="D71" s="20">
        <f t="shared" si="11"/>
        <v>0</v>
      </c>
      <c r="E71" s="20">
        <f t="shared" si="11"/>
        <v>0</v>
      </c>
      <c r="F71" s="20">
        <f t="shared" si="11"/>
        <v>0</v>
      </c>
      <c r="G71" s="20">
        <f t="shared" si="11"/>
        <v>0</v>
      </c>
      <c r="H71" s="20">
        <f t="shared" si="11"/>
        <v>0</v>
      </c>
      <c r="I71" s="20">
        <f t="shared" si="11"/>
        <v>0</v>
      </c>
      <c r="J71" s="20">
        <f t="shared" si="11"/>
        <v>0</v>
      </c>
      <c r="K71" s="20">
        <f t="shared" si="11"/>
        <v>0</v>
      </c>
      <c r="L71" s="20">
        <f t="shared" si="11"/>
        <v>0</v>
      </c>
      <c r="M71" s="20">
        <f t="shared" si="11"/>
        <v>0</v>
      </c>
      <c r="N71" s="20">
        <f t="shared" si="11"/>
        <v>0</v>
      </c>
      <c r="O71" s="21">
        <f t="shared" si="9"/>
        <v>0</v>
      </c>
      <c r="P71" s="36"/>
    </row>
    <row r="72" spans="1:16" ht="12.75">
      <c r="A72" s="17"/>
      <c r="B72" s="16" t="s">
        <v>93</v>
      </c>
      <c r="C72" s="20">
        <f t="shared" si="11"/>
        <v>0</v>
      </c>
      <c r="D72" s="20">
        <f t="shared" si="11"/>
        <v>0</v>
      </c>
      <c r="E72" s="20">
        <f t="shared" si="11"/>
        <v>0</v>
      </c>
      <c r="F72" s="20">
        <f t="shared" si="11"/>
        <v>0</v>
      </c>
      <c r="G72" s="20">
        <f t="shared" si="11"/>
        <v>0</v>
      </c>
      <c r="H72" s="20">
        <f t="shared" si="11"/>
        <v>0</v>
      </c>
      <c r="I72" s="20">
        <f t="shared" si="11"/>
        <v>0</v>
      </c>
      <c r="J72" s="20">
        <f t="shared" si="11"/>
        <v>0</v>
      </c>
      <c r="K72" s="20">
        <f t="shared" si="11"/>
        <v>0</v>
      </c>
      <c r="L72" s="20">
        <f t="shared" si="11"/>
        <v>0</v>
      </c>
      <c r="M72" s="20">
        <f t="shared" si="11"/>
        <v>0</v>
      </c>
      <c r="N72" s="20">
        <f t="shared" si="11"/>
        <v>0</v>
      </c>
      <c r="O72" s="21">
        <f t="shared" si="9"/>
        <v>0</v>
      </c>
      <c r="P72" s="36"/>
    </row>
    <row r="73" spans="1:16" ht="12.75">
      <c r="A73" s="17"/>
      <c r="B73" s="16" t="s">
        <v>168</v>
      </c>
      <c r="C73" s="20">
        <f aca="true" t="shared" si="12" ref="C73:N82">$P73/12</f>
        <v>0</v>
      </c>
      <c r="D73" s="20">
        <f t="shared" si="12"/>
        <v>0</v>
      </c>
      <c r="E73" s="20">
        <f t="shared" si="12"/>
        <v>0</v>
      </c>
      <c r="F73" s="20">
        <f t="shared" si="12"/>
        <v>0</v>
      </c>
      <c r="G73" s="20">
        <f t="shared" si="12"/>
        <v>0</v>
      </c>
      <c r="H73" s="20">
        <f t="shared" si="12"/>
        <v>0</v>
      </c>
      <c r="I73" s="20">
        <f t="shared" si="12"/>
        <v>0</v>
      </c>
      <c r="J73" s="20">
        <f t="shared" si="12"/>
        <v>0</v>
      </c>
      <c r="K73" s="20">
        <f t="shared" si="12"/>
        <v>0</v>
      </c>
      <c r="L73" s="20">
        <f t="shared" si="12"/>
        <v>0</v>
      </c>
      <c r="M73" s="20">
        <f t="shared" si="12"/>
        <v>0</v>
      </c>
      <c r="N73" s="20">
        <f t="shared" si="12"/>
        <v>0</v>
      </c>
      <c r="O73" s="21">
        <f t="shared" si="9"/>
        <v>0</v>
      </c>
      <c r="P73" s="36"/>
    </row>
    <row r="74" spans="1:16" ht="12.75">
      <c r="A74" s="17"/>
      <c r="B74" s="16" t="s">
        <v>167</v>
      </c>
      <c r="C74" s="20">
        <f t="shared" si="12"/>
        <v>0</v>
      </c>
      <c r="D74" s="20">
        <f t="shared" si="12"/>
        <v>0</v>
      </c>
      <c r="E74" s="20">
        <f t="shared" si="12"/>
        <v>0</v>
      </c>
      <c r="F74" s="20">
        <f t="shared" si="12"/>
        <v>0</v>
      </c>
      <c r="G74" s="20">
        <f t="shared" si="12"/>
        <v>0</v>
      </c>
      <c r="H74" s="20">
        <f t="shared" si="12"/>
        <v>0</v>
      </c>
      <c r="I74" s="20">
        <f t="shared" si="12"/>
        <v>0</v>
      </c>
      <c r="J74" s="20">
        <f t="shared" si="12"/>
        <v>0</v>
      </c>
      <c r="K74" s="20">
        <f t="shared" si="12"/>
        <v>0</v>
      </c>
      <c r="L74" s="20">
        <f t="shared" si="12"/>
        <v>0</v>
      </c>
      <c r="M74" s="20">
        <f t="shared" si="12"/>
        <v>0</v>
      </c>
      <c r="N74" s="20">
        <f t="shared" si="12"/>
        <v>0</v>
      </c>
      <c r="O74" s="21">
        <f t="shared" si="9"/>
        <v>0</v>
      </c>
      <c r="P74" s="36"/>
    </row>
    <row r="75" spans="1:16" ht="12.75">
      <c r="A75" s="17"/>
      <c r="B75" s="16" t="s">
        <v>166</v>
      </c>
      <c r="C75" s="20">
        <f t="shared" si="12"/>
        <v>0</v>
      </c>
      <c r="D75" s="20">
        <f t="shared" si="12"/>
        <v>0</v>
      </c>
      <c r="E75" s="20">
        <f t="shared" si="12"/>
        <v>0</v>
      </c>
      <c r="F75" s="20">
        <f t="shared" si="12"/>
        <v>0</v>
      </c>
      <c r="G75" s="20">
        <f t="shared" si="12"/>
        <v>0</v>
      </c>
      <c r="H75" s="20">
        <f t="shared" si="12"/>
        <v>0</v>
      </c>
      <c r="I75" s="20">
        <f t="shared" si="12"/>
        <v>0</v>
      </c>
      <c r="J75" s="20">
        <f t="shared" si="12"/>
        <v>0</v>
      </c>
      <c r="K75" s="20">
        <f t="shared" si="12"/>
        <v>0</v>
      </c>
      <c r="L75" s="20">
        <f t="shared" si="12"/>
        <v>0</v>
      </c>
      <c r="M75" s="20">
        <f t="shared" si="12"/>
        <v>0</v>
      </c>
      <c r="N75" s="20">
        <f t="shared" si="12"/>
        <v>0</v>
      </c>
      <c r="O75" s="21">
        <f aca="true" t="shared" si="13" ref="O75:O106">SUM(C75:N75)</f>
        <v>0</v>
      </c>
      <c r="P75" s="36"/>
    </row>
    <row r="76" spans="1:16" ht="12.75">
      <c r="A76" s="17"/>
      <c r="B76" s="16" t="s">
        <v>165</v>
      </c>
      <c r="C76" s="20">
        <f t="shared" si="12"/>
        <v>0</v>
      </c>
      <c r="D76" s="20">
        <f t="shared" si="12"/>
        <v>0</v>
      </c>
      <c r="E76" s="20">
        <f t="shared" si="12"/>
        <v>0</v>
      </c>
      <c r="F76" s="20">
        <f t="shared" si="12"/>
        <v>0</v>
      </c>
      <c r="G76" s="20">
        <f t="shared" si="12"/>
        <v>0</v>
      </c>
      <c r="H76" s="20">
        <f t="shared" si="12"/>
        <v>0</v>
      </c>
      <c r="I76" s="20">
        <f t="shared" si="12"/>
        <v>0</v>
      </c>
      <c r="J76" s="20">
        <f t="shared" si="12"/>
        <v>0</v>
      </c>
      <c r="K76" s="20">
        <f t="shared" si="12"/>
        <v>0</v>
      </c>
      <c r="L76" s="20">
        <f t="shared" si="12"/>
        <v>0</v>
      </c>
      <c r="M76" s="20">
        <f t="shared" si="12"/>
        <v>0</v>
      </c>
      <c r="N76" s="20">
        <f t="shared" si="12"/>
        <v>0</v>
      </c>
      <c r="O76" s="21">
        <f t="shared" si="13"/>
        <v>0</v>
      </c>
      <c r="P76" s="36"/>
    </row>
    <row r="77" spans="1:16" ht="12.75">
      <c r="A77" s="17"/>
      <c r="B77" s="16" t="s">
        <v>164</v>
      </c>
      <c r="C77" s="20">
        <f t="shared" si="12"/>
        <v>0</v>
      </c>
      <c r="D77" s="20">
        <f t="shared" si="12"/>
        <v>0</v>
      </c>
      <c r="E77" s="20">
        <f t="shared" si="12"/>
        <v>0</v>
      </c>
      <c r="F77" s="20">
        <f t="shared" si="12"/>
        <v>0</v>
      </c>
      <c r="G77" s="20">
        <f t="shared" si="12"/>
        <v>0</v>
      </c>
      <c r="H77" s="20">
        <f t="shared" si="12"/>
        <v>0</v>
      </c>
      <c r="I77" s="20">
        <f t="shared" si="12"/>
        <v>0</v>
      </c>
      <c r="J77" s="20">
        <f t="shared" si="12"/>
        <v>0</v>
      </c>
      <c r="K77" s="20">
        <f t="shared" si="12"/>
        <v>0</v>
      </c>
      <c r="L77" s="20">
        <f t="shared" si="12"/>
        <v>0</v>
      </c>
      <c r="M77" s="20">
        <f t="shared" si="12"/>
        <v>0</v>
      </c>
      <c r="N77" s="20">
        <f t="shared" si="12"/>
        <v>0</v>
      </c>
      <c r="O77" s="21">
        <f t="shared" si="13"/>
        <v>0</v>
      </c>
      <c r="P77" s="36"/>
    </row>
    <row r="78" spans="1:16" ht="12.75">
      <c r="A78" s="17"/>
      <c r="B78" s="16" t="s">
        <v>94</v>
      </c>
      <c r="C78" s="20">
        <f t="shared" si="12"/>
        <v>0</v>
      </c>
      <c r="D78" s="20">
        <f t="shared" si="12"/>
        <v>0</v>
      </c>
      <c r="E78" s="20">
        <f t="shared" si="12"/>
        <v>0</v>
      </c>
      <c r="F78" s="20">
        <f t="shared" si="12"/>
        <v>0</v>
      </c>
      <c r="G78" s="20">
        <f t="shared" si="12"/>
        <v>0</v>
      </c>
      <c r="H78" s="20">
        <f t="shared" si="12"/>
        <v>0</v>
      </c>
      <c r="I78" s="20">
        <f t="shared" si="12"/>
        <v>0</v>
      </c>
      <c r="J78" s="20">
        <f t="shared" si="12"/>
        <v>0</v>
      </c>
      <c r="K78" s="20">
        <f t="shared" si="12"/>
        <v>0</v>
      </c>
      <c r="L78" s="20">
        <f t="shared" si="12"/>
        <v>0</v>
      </c>
      <c r="M78" s="20">
        <f t="shared" si="12"/>
        <v>0</v>
      </c>
      <c r="N78" s="20">
        <f t="shared" si="12"/>
        <v>0</v>
      </c>
      <c r="O78" s="21">
        <f t="shared" si="13"/>
        <v>0</v>
      </c>
      <c r="P78" s="36"/>
    </row>
    <row r="79" spans="1:16" ht="12.75">
      <c r="A79" s="17"/>
      <c r="B79" s="16" t="s">
        <v>163</v>
      </c>
      <c r="C79" s="20">
        <f t="shared" si="12"/>
        <v>0</v>
      </c>
      <c r="D79" s="20">
        <f t="shared" si="12"/>
        <v>0</v>
      </c>
      <c r="E79" s="20">
        <f t="shared" si="12"/>
        <v>0</v>
      </c>
      <c r="F79" s="20">
        <f t="shared" si="12"/>
        <v>0</v>
      </c>
      <c r="G79" s="20">
        <f t="shared" si="12"/>
        <v>0</v>
      </c>
      <c r="H79" s="20">
        <f t="shared" si="12"/>
        <v>0</v>
      </c>
      <c r="I79" s="20">
        <f t="shared" si="12"/>
        <v>0</v>
      </c>
      <c r="J79" s="20">
        <f t="shared" si="12"/>
        <v>0</v>
      </c>
      <c r="K79" s="20">
        <f t="shared" si="12"/>
        <v>0</v>
      </c>
      <c r="L79" s="20">
        <f t="shared" si="12"/>
        <v>0</v>
      </c>
      <c r="M79" s="20">
        <f t="shared" si="12"/>
        <v>0</v>
      </c>
      <c r="N79" s="20">
        <f t="shared" si="12"/>
        <v>0</v>
      </c>
      <c r="O79" s="21">
        <f t="shared" si="13"/>
        <v>0</v>
      </c>
      <c r="P79" s="36"/>
    </row>
    <row r="80" spans="1:16" ht="12.75">
      <c r="A80" s="17"/>
      <c r="B80" s="16" t="s">
        <v>162</v>
      </c>
      <c r="C80" s="20">
        <f t="shared" si="12"/>
        <v>0</v>
      </c>
      <c r="D80" s="20">
        <f t="shared" si="12"/>
        <v>0</v>
      </c>
      <c r="E80" s="20">
        <f t="shared" si="12"/>
        <v>0</v>
      </c>
      <c r="F80" s="20">
        <f t="shared" si="12"/>
        <v>0</v>
      </c>
      <c r="G80" s="20">
        <f t="shared" si="12"/>
        <v>0</v>
      </c>
      <c r="H80" s="20">
        <f t="shared" si="12"/>
        <v>0</v>
      </c>
      <c r="I80" s="20">
        <f t="shared" si="12"/>
        <v>0</v>
      </c>
      <c r="J80" s="20">
        <f t="shared" si="12"/>
        <v>0</v>
      </c>
      <c r="K80" s="20">
        <f t="shared" si="12"/>
        <v>0</v>
      </c>
      <c r="L80" s="20">
        <f t="shared" si="12"/>
        <v>0</v>
      </c>
      <c r="M80" s="20">
        <f t="shared" si="12"/>
        <v>0</v>
      </c>
      <c r="N80" s="20">
        <f t="shared" si="12"/>
        <v>0</v>
      </c>
      <c r="O80" s="21">
        <f t="shared" si="13"/>
        <v>0</v>
      </c>
      <c r="P80" s="36"/>
    </row>
    <row r="81" spans="1:16" ht="12.75">
      <c r="A81" s="17"/>
      <c r="B81" s="16" t="s">
        <v>161</v>
      </c>
      <c r="C81" s="20">
        <f t="shared" si="12"/>
        <v>0</v>
      </c>
      <c r="D81" s="20">
        <f t="shared" si="12"/>
        <v>0</v>
      </c>
      <c r="E81" s="20">
        <f t="shared" si="12"/>
        <v>0</v>
      </c>
      <c r="F81" s="20">
        <f t="shared" si="12"/>
        <v>0</v>
      </c>
      <c r="G81" s="20">
        <f t="shared" si="12"/>
        <v>0</v>
      </c>
      <c r="H81" s="20">
        <f t="shared" si="12"/>
        <v>0</v>
      </c>
      <c r="I81" s="20">
        <f t="shared" si="12"/>
        <v>0</v>
      </c>
      <c r="J81" s="20">
        <f t="shared" si="12"/>
        <v>0</v>
      </c>
      <c r="K81" s="20">
        <f t="shared" si="12"/>
        <v>0</v>
      </c>
      <c r="L81" s="20">
        <f t="shared" si="12"/>
        <v>0</v>
      </c>
      <c r="M81" s="20">
        <f t="shared" si="12"/>
        <v>0</v>
      </c>
      <c r="N81" s="20">
        <f t="shared" si="12"/>
        <v>0</v>
      </c>
      <c r="O81" s="21">
        <f t="shared" si="13"/>
        <v>0</v>
      </c>
      <c r="P81" s="36"/>
    </row>
    <row r="82" spans="1:16" ht="12.75">
      <c r="A82" s="17"/>
      <c r="B82" s="16" t="s">
        <v>160</v>
      </c>
      <c r="C82" s="20">
        <f t="shared" si="12"/>
        <v>0</v>
      </c>
      <c r="D82" s="20">
        <f t="shared" si="12"/>
        <v>0</v>
      </c>
      <c r="E82" s="20">
        <f t="shared" si="12"/>
        <v>0</v>
      </c>
      <c r="F82" s="20">
        <f t="shared" si="12"/>
        <v>0</v>
      </c>
      <c r="G82" s="20">
        <f t="shared" si="12"/>
        <v>0</v>
      </c>
      <c r="H82" s="20">
        <f t="shared" si="12"/>
        <v>0</v>
      </c>
      <c r="I82" s="20">
        <f t="shared" si="12"/>
        <v>0</v>
      </c>
      <c r="J82" s="20">
        <f t="shared" si="12"/>
        <v>0</v>
      </c>
      <c r="K82" s="20">
        <f t="shared" si="12"/>
        <v>0</v>
      </c>
      <c r="L82" s="20">
        <f t="shared" si="12"/>
        <v>0</v>
      </c>
      <c r="M82" s="20">
        <f t="shared" si="12"/>
        <v>0</v>
      </c>
      <c r="N82" s="20">
        <f t="shared" si="12"/>
        <v>0</v>
      </c>
      <c r="O82" s="21">
        <f t="shared" si="13"/>
        <v>0</v>
      </c>
      <c r="P82" s="36"/>
    </row>
    <row r="83" spans="1:16" ht="12.75">
      <c r="A83" s="17"/>
      <c r="B83" s="16" t="s">
        <v>95</v>
      </c>
      <c r="C83" s="20">
        <f aca="true" t="shared" si="14" ref="C83:N92">$P83/12</f>
        <v>0</v>
      </c>
      <c r="D83" s="20">
        <f t="shared" si="14"/>
        <v>0</v>
      </c>
      <c r="E83" s="20">
        <f t="shared" si="14"/>
        <v>0</v>
      </c>
      <c r="F83" s="20">
        <f t="shared" si="14"/>
        <v>0</v>
      </c>
      <c r="G83" s="20">
        <f t="shared" si="14"/>
        <v>0</v>
      </c>
      <c r="H83" s="20">
        <f t="shared" si="14"/>
        <v>0</v>
      </c>
      <c r="I83" s="20">
        <f t="shared" si="14"/>
        <v>0</v>
      </c>
      <c r="J83" s="20">
        <f t="shared" si="14"/>
        <v>0</v>
      </c>
      <c r="K83" s="20">
        <f t="shared" si="14"/>
        <v>0</v>
      </c>
      <c r="L83" s="20">
        <f t="shared" si="14"/>
        <v>0</v>
      </c>
      <c r="M83" s="20">
        <f t="shared" si="14"/>
        <v>0</v>
      </c>
      <c r="N83" s="20">
        <f t="shared" si="14"/>
        <v>0</v>
      </c>
      <c r="O83" s="21">
        <f t="shared" si="13"/>
        <v>0</v>
      </c>
      <c r="P83" s="36"/>
    </row>
    <row r="84" spans="1:16" ht="12.75">
      <c r="A84" s="17"/>
      <c r="B84" s="16" t="s">
        <v>159</v>
      </c>
      <c r="C84" s="20">
        <f t="shared" si="14"/>
        <v>0</v>
      </c>
      <c r="D84" s="20">
        <f t="shared" si="14"/>
        <v>0</v>
      </c>
      <c r="E84" s="20">
        <f t="shared" si="14"/>
        <v>0</v>
      </c>
      <c r="F84" s="20">
        <f t="shared" si="14"/>
        <v>0</v>
      </c>
      <c r="G84" s="20">
        <f t="shared" si="14"/>
        <v>0</v>
      </c>
      <c r="H84" s="20">
        <f t="shared" si="14"/>
        <v>0</v>
      </c>
      <c r="I84" s="20">
        <f t="shared" si="14"/>
        <v>0</v>
      </c>
      <c r="J84" s="20">
        <f t="shared" si="14"/>
        <v>0</v>
      </c>
      <c r="K84" s="20">
        <f t="shared" si="14"/>
        <v>0</v>
      </c>
      <c r="L84" s="20">
        <f t="shared" si="14"/>
        <v>0</v>
      </c>
      <c r="M84" s="20">
        <f t="shared" si="14"/>
        <v>0</v>
      </c>
      <c r="N84" s="20">
        <f t="shared" si="14"/>
        <v>0</v>
      </c>
      <c r="O84" s="21">
        <f t="shared" si="13"/>
        <v>0</v>
      </c>
      <c r="P84" s="36"/>
    </row>
    <row r="85" spans="1:16" ht="12.75">
      <c r="A85" s="17"/>
      <c r="B85" s="16" t="s">
        <v>158</v>
      </c>
      <c r="C85" s="20">
        <f t="shared" si="14"/>
        <v>0</v>
      </c>
      <c r="D85" s="20">
        <f t="shared" si="14"/>
        <v>0</v>
      </c>
      <c r="E85" s="20">
        <f t="shared" si="14"/>
        <v>0</v>
      </c>
      <c r="F85" s="20">
        <f t="shared" si="14"/>
        <v>0</v>
      </c>
      <c r="G85" s="20">
        <f t="shared" si="14"/>
        <v>0</v>
      </c>
      <c r="H85" s="20">
        <f t="shared" si="14"/>
        <v>0</v>
      </c>
      <c r="I85" s="20">
        <f t="shared" si="14"/>
        <v>0</v>
      </c>
      <c r="J85" s="20">
        <f t="shared" si="14"/>
        <v>0</v>
      </c>
      <c r="K85" s="20">
        <f t="shared" si="14"/>
        <v>0</v>
      </c>
      <c r="L85" s="20">
        <f t="shared" si="14"/>
        <v>0</v>
      </c>
      <c r="M85" s="20">
        <f t="shared" si="14"/>
        <v>0</v>
      </c>
      <c r="N85" s="20">
        <f t="shared" si="14"/>
        <v>0</v>
      </c>
      <c r="O85" s="21">
        <f t="shared" si="13"/>
        <v>0</v>
      </c>
      <c r="P85" s="36"/>
    </row>
    <row r="86" spans="1:16" ht="12.75">
      <c r="A86" s="17"/>
      <c r="B86" s="16" t="s">
        <v>157</v>
      </c>
      <c r="C86" s="20">
        <f t="shared" si="14"/>
        <v>0</v>
      </c>
      <c r="D86" s="20">
        <f t="shared" si="14"/>
        <v>0</v>
      </c>
      <c r="E86" s="20">
        <f t="shared" si="14"/>
        <v>0</v>
      </c>
      <c r="F86" s="20">
        <f t="shared" si="14"/>
        <v>0</v>
      </c>
      <c r="G86" s="20">
        <f t="shared" si="14"/>
        <v>0</v>
      </c>
      <c r="H86" s="20">
        <f t="shared" si="14"/>
        <v>0</v>
      </c>
      <c r="I86" s="20">
        <f t="shared" si="14"/>
        <v>0</v>
      </c>
      <c r="J86" s="20">
        <f t="shared" si="14"/>
        <v>0</v>
      </c>
      <c r="K86" s="20">
        <f t="shared" si="14"/>
        <v>0</v>
      </c>
      <c r="L86" s="20">
        <f t="shared" si="14"/>
        <v>0</v>
      </c>
      <c r="M86" s="20">
        <f t="shared" si="14"/>
        <v>0</v>
      </c>
      <c r="N86" s="20">
        <f t="shared" si="14"/>
        <v>0</v>
      </c>
      <c r="O86" s="21">
        <f t="shared" si="13"/>
        <v>0</v>
      </c>
      <c r="P86" s="36"/>
    </row>
    <row r="87" spans="1:16" ht="12.75">
      <c r="A87" s="17"/>
      <c r="B87" s="16" t="s">
        <v>156</v>
      </c>
      <c r="C87" s="20">
        <f t="shared" si="14"/>
        <v>0</v>
      </c>
      <c r="D87" s="20">
        <f t="shared" si="14"/>
        <v>0</v>
      </c>
      <c r="E87" s="20">
        <f t="shared" si="14"/>
        <v>0</v>
      </c>
      <c r="F87" s="20">
        <f t="shared" si="14"/>
        <v>0</v>
      </c>
      <c r="G87" s="20">
        <f t="shared" si="14"/>
        <v>0</v>
      </c>
      <c r="H87" s="20">
        <f t="shared" si="14"/>
        <v>0</v>
      </c>
      <c r="I87" s="20">
        <f t="shared" si="14"/>
        <v>0</v>
      </c>
      <c r="J87" s="20">
        <f t="shared" si="14"/>
        <v>0</v>
      </c>
      <c r="K87" s="20">
        <f t="shared" si="14"/>
        <v>0</v>
      </c>
      <c r="L87" s="20">
        <f t="shared" si="14"/>
        <v>0</v>
      </c>
      <c r="M87" s="20">
        <f t="shared" si="14"/>
        <v>0</v>
      </c>
      <c r="N87" s="20">
        <f t="shared" si="14"/>
        <v>0</v>
      </c>
      <c r="O87" s="21">
        <f t="shared" si="13"/>
        <v>0</v>
      </c>
      <c r="P87" s="36"/>
    </row>
    <row r="88" spans="1:16" ht="12.75">
      <c r="A88" s="17"/>
      <c r="B88" s="16" t="s">
        <v>155</v>
      </c>
      <c r="C88" s="20">
        <f t="shared" si="14"/>
        <v>0</v>
      </c>
      <c r="D88" s="20">
        <f t="shared" si="14"/>
        <v>0</v>
      </c>
      <c r="E88" s="20">
        <f t="shared" si="14"/>
        <v>0</v>
      </c>
      <c r="F88" s="20">
        <f t="shared" si="14"/>
        <v>0</v>
      </c>
      <c r="G88" s="20">
        <f t="shared" si="14"/>
        <v>0</v>
      </c>
      <c r="H88" s="20">
        <f t="shared" si="14"/>
        <v>0</v>
      </c>
      <c r="I88" s="20">
        <f t="shared" si="14"/>
        <v>0</v>
      </c>
      <c r="J88" s="20">
        <f t="shared" si="14"/>
        <v>0</v>
      </c>
      <c r="K88" s="20">
        <f t="shared" si="14"/>
        <v>0</v>
      </c>
      <c r="L88" s="20">
        <f t="shared" si="14"/>
        <v>0</v>
      </c>
      <c r="M88" s="20">
        <f t="shared" si="14"/>
        <v>0</v>
      </c>
      <c r="N88" s="20">
        <f t="shared" si="14"/>
        <v>0</v>
      </c>
      <c r="O88" s="21">
        <f t="shared" si="13"/>
        <v>0</v>
      </c>
      <c r="P88" s="36"/>
    </row>
    <row r="89" spans="1:16" ht="12.75">
      <c r="A89" s="17"/>
      <c r="B89" s="16" t="s">
        <v>154</v>
      </c>
      <c r="C89" s="20">
        <f t="shared" si="14"/>
        <v>0</v>
      </c>
      <c r="D89" s="20">
        <f t="shared" si="14"/>
        <v>0</v>
      </c>
      <c r="E89" s="20">
        <f t="shared" si="14"/>
        <v>0</v>
      </c>
      <c r="F89" s="20">
        <f t="shared" si="14"/>
        <v>0</v>
      </c>
      <c r="G89" s="20">
        <f t="shared" si="14"/>
        <v>0</v>
      </c>
      <c r="H89" s="20">
        <f t="shared" si="14"/>
        <v>0</v>
      </c>
      <c r="I89" s="20">
        <f t="shared" si="14"/>
        <v>0</v>
      </c>
      <c r="J89" s="20">
        <f t="shared" si="14"/>
        <v>0</v>
      </c>
      <c r="K89" s="20">
        <f t="shared" si="14"/>
        <v>0</v>
      </c>
      <c r="L89" s="20">
        <f t="shared" si="14"/>
        <v>0</v>
      </c>
      <c r="M89" s="20">
        <f t="shared" si="14"/>
        <v>0</v>
      </c>
      <c r="N89" s="20">
        <f t="shared" si="14"/>
        <v>0</v>
      </c>
      <c r="O89" s="21">
        <f t="shared" si="13"/>
        <v>0</v>
      </c>
      <c r="P89" s="36"/>
    </row>
    <row r="90" spans="1:16" ht="12.75">
      <c r="A90" s="17"/>
      <c r="B90" s="16" t="s">
        <v>153</v>
      </c>
      <c r="C90" s="20">
        <f t="shared" si="14"/>
        <v>0</v>
      </c>
      <c r="D90" s="20">
        <f t="shared" si="14"/>
        <v>0</v>
      </c>
      <c r="E90" s="20">
        <f t="shared" si="14"/>
        <v>0</v>
      </c>
      <c r="F90" s="20">
        <f t="shared" si="14"/>
        <v>0</v>
      </c>
      <c r="G90" s="20">
        <f t="shared" si="14"/>
        <v>0</v>
      </c>
      <c r="H90" s="20">
        <f t="shared" si="14"/>
        <v>0</v>
      </c>
      <c r="I90" s="20">
        <f t="shared" si="14"/>
        <v>0</v>
      </c>
      <c r="J90" s="20">
        <f t="shared" si="14"/>
        <v>0</v>
      </c>
      <c r="K90" s="20">
        <f t="shared" si="14"/>
        <v>0</v>
      </c>
      <c r="L90" s="20">
        <f t="shared" si="14"/>
        <v>0</v>
      </c>
      <c r="M90" s="20">
        <f t="shared" si="14"/>
        <v>0</v>
      </c>
      <c r="N90" s="20">
        <f t="shared" si="14"/>
        <v>0</v>
      </c>
      <c r="O90" s="21">
        <f t="shared" si="13"/>
        <v>0</v>
      </c>
      <c r="P90" s="36"/>
    </row>
    <row r="91" spans="1:16" ht="12.75">
      <c r="A91" s="17"/>
      <c r="B91" s="16" t="s">
        <v>152</v>
      </c>
      <c r="C91" s="20">
        <f t="shared" si="14"/>
        <v>0</v>
      </c>
      <c r="D91" s="20">
        <f t="shared" si="14"/>
        <v>0</v>
      </c>
      <c r="E91" s="20">
        <f t="shared" si="14"/>
        <v>0</v>
      </c>
      <c r="F91" s="20">
        <f t="shared" si="14"/>
        <v>0</v>
      </c>
      <c r="G91" s="20">
        <f t="shared" si="14"/>
        <v>0</v>
      </c>
      <c r="H91" s="20">
        <f t="shared" si="14"/>
        <v>0</v>
      </c>
      <c r="I91" s="20">
        <f t="shared" si="14"/>
        <v>0</v>
      </c>
      <c r="J91" s="20">
        <f t="shared" si="14"/>
        <v>0</v>
      </c>
      <c r="K91" s="20">
        <f t="shared" si="14"/>
        <v>0</v>
      </c>
      <c r="L91" s="20">
        <f t="shared" si="14"/>
        <v>0</v>
      </c>
      <c r="M91" s="20">
        <f t="shared" si="14"/>
        <v>0</v>
      </c>
      <c r="N91" s="20">
        <f t="shared" si="14"/>
        <v>0</v>
      </c>
      <c r="O91" s="21">
        <f t="shared" si="13"/>
        <v>0</v>
      </c>
      <c r="P91" s="36"/>
    </row>
    <row r="92" spans="1:16" ht="12.75">
      <c r="A92" s="17"/>
      <c r="B92" s="16" t="s">
        <v>151</v>
      </c>
      <c r="C92" s="20">
        <f t="shared" si="14"/>
        <v>0</v>
      </c>
      <c r="D92" s="20">
        <f t="shared" si="14"/>
        <v>0</v>
      </c>
      <c r="E92" s="20">
        <f t="shared" si="14"/>
        <v>0</v>
      </c>
      <c r="F92" s="20">
        <f t="shared" si="14"/>
        <v>0</v>
      </c>
      <c r="G92" s="20">
        <f t="shared" si="14"/>
        <v>0</v>
      </c>
      <c r="H92" s="20">
        <f t="shared" si="14"/>
        <v>0</v>
      </c>
      <c r="I92" s="20">
        <f t="shared" si="14"/>
        <v>0</v>
      </c>
      <c r="J92" s="20">
        <f t="shared" si="14"/>
        <v>0</v>
      </c>
      <c r="K92" s="20">
        <f t="shared" si="14"/>
        <v>0</v>
      </c>
      <c r="L92" s="20">
        <f t="shared" si="14"/>
        <v>0</v>
      </c>
      <c r="M92" s="20">
        <f t="shared" si="14"/>
        <v>0</v>
      </c>
      <c r="N92" s="20">
        <f t="shared" si="14"/>
        <v>0</v>
      </c>
      <c r="O92" s="21">
        <f t="shared" si="13"/>
        <v>0</v>
      </c>
      <c r="P92" s="36"/>
    </row>
    <row r="93" spans="1:16" ht="12.75">
      <c r="A93" s="17"/>
      <c r="B93" s="16" t="s">
        <v>150</v>
      </c>
      <c r="C93" s="20">
        <f aca="true" t="shared" si="15" ref="C93:N102">$P93/12</f>
        <v>0</v>
      </c>
      <c r="D93" s="20">
        <f t="shared" si="15"/>
        <v>0</v>
      </c>
      <c r="E93" s="20">
        <f t="shared" si="15"/>
        <v>0</v>
      </c>
      <c r="F93" s="20">
        <f t="shared" si="15"/>
        <v>0</v>
      </c>
      <c r="G93" s="20">
        <f t="shared" si="15"/>
        <v>0</v>
      </c>
      <c r="H93" s="20">
        <f t="shared" si="15"/>
        <v>0</v>
      </c>
      <c r="I93" s="20">
        <f t="shared" si="15"/>
        <v>0</v>
      </c>
      <c r="J93" s="20">
        <f t="shared" si="15"/>
        <v>0</v>
      </c>
      <c r="K93" s="20">
        <f t="shared" si="15"/>
        <v>0</v>
      </c>
      <c r="L93" s="20">
        <f t="shared" si="15"/>
        <v>0</v>
      </c>
      <c r="M93" s="20">
        <f t="shared" si="15"/>
        <v>0</v>
      </c>
      <c r="N93" s="20">
        <f t="shared" si="15"/>
        <v>0</v>
      </c>
      <c r="O93" s="21">
        <f t="shared" si="13"/>
        <v>0</v>
      </c>
      <c r="P93" s="36"/>
    </row>
    <row r="94" spans="1:16" ht="12.75">
      <c r="A94" s="17"/>
      <c r="B94" s="16" t="s">
        <v>149</v>
      </c>
      <c r="C94" s="20">
        <f t="shared" si="15"/>
        <v>0</v>
      </c>
      <c r="D94" s="20">
        <f t="shared" si="15"/>
        <v>0</v>
      </c>
      <c r="E94" s="20">
        <f t="shared" si="15"/>
        <v>0</v>
      </c>
      <c r="F94" s="20">
        <f t="shared" si="15"/>
        <v>0</v>
      </c>
      <c r="G94" s="20">
        <f t="shared" si="15"/>
        <v>0</v>
      </c>
      <c r="H94" s="20">
        <f t="shared" si="15"/>
        <v>0</v>
      </c>
      <c r="I94" s="20">
        <f t="shared" si="15"/>
        <v>0</v>
      </c>
      <c r="J94" s="20">
        <f t="shared" si="15"/>
        <v>0</v>
      </c>
      <c r="K94" s="20">
        <f t="shared" si="15"/>
        <v>0</v>
      </c>
      <c r="L94" s="20">
        <f t="shared" si="15"/>
        <v>0</v>
      </c>
      <c r="M94" s="20">
        <f t="shared" si="15"/>
        <v>0</v>
      </c>
      <c r="N94" s="20">
        <f t="shared" si="15"/>
        <v>0</v>
      </c>
      <c r="O94" s="21">
        <f t="shared" si="13"/>
        <v>0</v>
      </c>
      <c r="P94" s="36"/>
    </row>
    <row r="95" spans="1:16" ht="12.75">
      <c r="A95" s="17"/>
      <c r="B95" s="16" t="s">
        <v>148</v>
      </c>
      <c r="C95" s="20">
        <f t="shared" si="15"/>
        <v>0</v>
      </c>
      <c r="D95" s="20">
        <f t="shared" si="15"/>
        <v>0</v>
      </c>
      <c r="E95" s="20">
        <f t="shared" si="15"/>
        <v>0</v>
      </c>
      <c r="F95" s="20">
        <f t="shared" si="15"/>
        <v>0</v>
      </c>
      <c r="G95" s="20">
        <f t="shared" si="15"/>
        <v>0</v>
      </c>
      <c r="H95" s="20">
        <f t="shared" si="15"/>
        <v>0</v>
      </c>
      <c r="I95" s="20">
        <f t="shared" si="15"/>
        <v>0</v>
      </c>
      <c r="J95" s="20">
        <f t="shared" si="15"/>
        <v>0</v>
      </c>
      <c r="K95" s="20">
        <f t="shared" si="15"/>
        <v>0</v>
      </c>
      <c r="L95" s="20">
        <f t="shared" si="15"/>
        <v>0</v>
      </c>
      <c r="M95" s="20">
        <f t="shared" si="15"/>
        <v>0</v>
      </c>
      <c r="N95" s="20">
        <f t="shared" si="15"/>
        <v>0</v>
      </c>
      <c r="O95" s="21">
        <f t="shared" si="13"/>
        <v>0</v>
      </c>
      <c r="P95" s="36"/>
    </row>
    <row r="96" spans="1:16" ht="12.75">
      <c r="A96" s="17"/>
      <c r="B96" s="16" t="s">
        <v>147</v>
      </c>
      <c r="C96" s="20">
        <f t="shared" si="15"/>
        <v>0</v>
      </c>
      <c r="D96" s="20">
        <f t="shared" si="15"/>
        <v>0</v>
      </c>
      <c r="E96" s="20">
        <f t="shared" si="15"/>
        <v>0</v>
      </c>
      <c r="F96" s="20">
        <f t="shared" si="15"/>
        <v>0</v>
      </c>
      <c r="G96" s="20">
        <f t="shared" si="15"/>
        <v>0</v>
      </c>
      <c r="H96" s="20">
        <f t="shared" si="15"/>
        <v>0</v>
      </c>
      <c r="I96" s="20">
        <f t="shared" si="15"/>
        <v>0</v>
      </c>
      <c r="J96" s="20">
        <f t="shared" si="15"/>
        <v>0</v>
      </c>
      <c r="K96" s="20">
        <f t="shared" si="15"/>
        <v>0</v>
      </c>
      <c r="L96" s="20">
        <f t="shared" si="15"/>
        <v>0</v>
      </c>
      <c r="M96" s="20">
        <f t="shared" si="15"/>
        <v>0</v>
      </c>
      <c r="N96" s="20">
        <f t="shared" si="15"/>
        <v>0</v>
      </c>
      <c r="O96" s="21">
        <f t="shared" si="13"/>
        <v>0</v>
      </c>
      <c r="P96" s="36"/>
    </row>
    <row r="97" spans="1:16" ht="12.75">
      <c r="A97" s="17"/>
      <c r="B97" s="16" t="s">
        <v>146</v>
      </c>
      <c r="C97" s="20">
        <f t="shared" si="15"/>
        <v>0</v>
      </c>
      <c r="D97" s="20">
        <f t="shared" si="15"/>
        <v>0</v>
      </c>
      <c r="E97" s="20">
        <f t="shared" si="15"/>
        <v>0</v>
      </c>
      <c r="F97" s="20">
        <f t="shared" si="15"/>
        <v>0</v>
      </c>
      <c r="G97" s="20">
        <f t="shared" si="15"/>
        <v>0</v>
      </c>
      <c r="H97" s="20">
        <f t="shared" si="15"/>
        <v>0</v>
      </c>
      <c r="I97" s="20">
        <f t="shared" si="15"/>
        <v>0</v>
      </c>
      <c r="J97" s="20">
        <f t="shared" si="15"/>
        <v>0</v>
      </c>
      <c r="K97" s="20">
        <f t="shared" si="15"/>
        <v>0</v>
      </c>
      <c r="L97" s="20">
        <f t="shared" si="15"/>
        <v>0</v>
      </c>
      <c r="M97" s="20">
        <f t="shared" si="15"/>
        <v>0</v>
      </c>
      <c r="N97" s="20">
        <f t="shared" si="15"/>
        <v>0</v>
      </c>
      <c r="O97" s="21">
        <f t="shared" si="13"/>
        <v>0</v>
      </c>
      <c r="P97" s="36"/>
    </row>
    <row r="98" spans="1:16" ht="12.75">
      <c r="A98" s="17"/>
      <c r="B98" s="16" t="s">
        <v>145</v>
      </c>
      <c r="C98" s="20">
        <f t="shared" si="15"/>
        <v>0</v>
      </c>
      <c r="D98" s="20">
        <f t="shared" si="15"/>
        <v>0</v>
      </c>
      <c r="E98" s="20">
        <f t="shared" si="15"/>
        <v>0</v>
      </c>
      <c r="F98" s="20">
        <f t="shared" si="15"/>
        <v>0</v>
      </c>
      <c r="G98" s="20">
        <f t="shared" si="15"/>
        <v>0</v>
      </c>
      <c r="H98" s="20">
        <f t="shared" si="15"/>
        <v>0</v>
      </c>
      <c r="I98" s="20">
        <f t="shared" si="15"/>
        <v>0</v>
      </c>
      <c r="J98" s="20">
        <f t="shared" si="15"/>
        <v>0</v>
      </c>
      <c r="K98" s="20">
        <f t="shared" si="15"/>
        <v>0</v>
      </c>
      <c r="L98" s="20">
        <f t="shared" si="15"/>
        <v>0</v>
      </c>
      <c r="M98" s="20">
        <f t="shared" si="15"/>
        <v>0</v>
      </c>
      <c r="N98" s="20">
        <f t="shared" si="15"/>
        <v>0</v>
      </c>
      <c r="O98" s="21">
        <f t="shared" si="13"/>
        <v>0</v>
      </c>
      <c r="P98" s="36"/>
    </row>
    <row r="99" spans="1:16" ht="12.75">
      <c r="A99" s="17"/>
      <c r="B99" s="16" t="s">
        <v>144</v>
      </c>
      <c r="C99" s="20">
        <f t="shared" si="15"/>
        <v>0</v>
      </c>
      <c r="D99" s="20">
        <f t="shared" si="15"/>
        <v>0</v>
      </c>
      <c r="E99" s="20">
        <f t="shared" si="15"/>
        <v>0</v>
      </c>
      <c r="F99" s="20">
        <f t="shared" si="15"/>
        <v>0</v>
      </c>
      <c r="G99" s="20">
        <f t="shared" si="15"/>
        <v>0</v>
      </c>
      <c r="H99" s="20">
        <f t="shared" si="15"/>
        <v>0</v>
      </c>
      <c r="I99" s="20">
        <f t="shared" si="15"/>
        <v>0</v>
      </c>
      <c r="J99" s="20">
        <f t="shared" si="15"/>
        <v>0</v>
      </c>
      <c r="K99" s="20">
        <f t="shared" si="15"/>
        <v>0</v>
      </c>
      <c r="L99" s="20">
        <f t="shared" si="15"/>
        <v>0</v>
      </c>
      <c r="M99" s="20">
        <f t="shared" si="15"/>
        <v>0</v>
      </c>
      <c r="N99" s="20">
        <f t="shared" si="15"/>
        <v>0</v>
      </c>
      <c r="O99" s="21">
        <f t="shared" si="13"/>
        <v>0</v>
      </c>
      <c r="P99" s="36"/>
    </row>
    <row r="100" spans="1:16" ht="12.75">
      <c r="A100" s="17"/>
      <c r="B100" s="16" t="s">
        <v>143</v>
      </c>
      <c r="C100" s="20">
        <f t="shared" si="15"/>
        <v>0</v>
      </c>
      <c r="D100" s="20">
        <f t="shared" si="15"/>
        <v>0</v>
      </c>
      <c r="E100" s="20">
        <f t="shared" si="15"/>
        <v>0</v>
      </c>
      <c r="F100" s="20">
        <f t="shared" si="15"/>
        <v>0</v>
      </c>
      <c r="G100" s="20">
        <f t="shared" si="15"/>
        <v>0</v>
      </c>
      <c r="H100" s="20">
        <f t="shared" si="15"/>
        <v>0</v>
      </c>
      <c r="I100" s="20">
        <f t="shared" si="15"/>
        <v>0</v>
      </c>
      <c r="J100" s="20">
        <f t="shared" si="15"/>
        <v>0</v>
      </c>
      <c r="K100" s="20">
        <f t="shared" si="15"/>
        <v>0</v>
      </c>
      <c r="L100" s="20">
        <f t="shared" si="15"/>
        <v>0</v>
      </c>
      <c r="M100" s="20">
        <f t="shared" si="15"/>
        <v>0</v>
      </c>
      <c r="N100" s="20">
        <f t="shared" si="15"/>
        <v>0</v>
      </c>
      <c r="O100" s="21">
        <f t="shared" si="13"/>
        <v>0</v>
      </c>
      <c r="P100" s="36"/>
    </row>
    <row r="101" spans="1:16" ht="12.75">
      <c r="A101" s="17"/>
      <c r="B101" s="16" t="s">
        <v>142</v>
      </c>
      <c r="C101" s="20">
        <f t="shared" si="15"/>
        <v>0</v>
      </c>
      <c r="D101" s="20">
        <f t="shared" si="15"/>
        <v>0</v>
      </c>
      <c r="E101" s="20">
        <f t="shared" si="15"/>
        <v>0</v>
      </c>
      <c r="F101" s="20">
        <f t="shared" si="15"/>
        <v>0</v>
      </c>
      <c r="G101" s="20">
        <f t="shared" si="15"/>
        <v>0</v>
      </c>
      <c r="H101" s="20">
        <f t="shared" si="15"/>
        <v>0</v>
      </c>
      <c r="I101" s="20">
        <f t="shared" si="15"/>
        <v>0</v>
      </c>
      <c r="J101" s="20">
        <f t="shared" si="15"/>
        <v>0</v>
      </c>
      <c r="K101" s="20">
        <f t="shared" si="15"/>
        <v>0</v>
      </c>
      <c r="L101" s="20">
        <f t="shared" si="15"/>
        <v>0</v>
      </c>
      <c r="M101" s="20">
        <f t="shared" si="15"/>
        <v>0</v>
      </c>
      <c r="N101" s="20">
        <f t="shared" si="15"/>
        <v>0</v>
      </c>
      <c r="O101" s="21">
        <f t="shared" si="13"/>
        <v>0</v>
      </c>
      <c r="P101" s="36"/>
    </row>
    <row r="102" spans="1:16" ht="12.75">
      <c r="A102" s="17"/>
      <c r="B102" s="16" t="s">
        <v>96</v>
      </c>
      <c r="C102" s="20">
        <f t="shared" si="15"/>
        <v>0</v>
      </c>
      <c r="D102" s="20">
        <f t="shared" si="15"/>
        <v>0</v>
      </c>
      <c r="E102" s="20">
        <f t="shared" si="15"/>
        <v>0</v>
      </c>
      <c r="F102" s="20">
        <f t="shared" si="15"/>
        <v>0</v>
      </c>
      <c r="G102" s="20">
        <f t="shared" si="15"/>
        <v>0</v>
      </c>
      <c r="H102" s="20">
        <f t="shared" si="15"/>
        <v>0</v>
      </c>
      <c r="I102" s="20">
        <f t="shared" si="15"/>
        <v>0</v>
      </c>
      <c r="J102" s="20">
        <f t="shared" si="15"/>
        <v>0</v>
      </c>
      <c r="K102" s="20">
        <f t="shared" si="15"/>
        <v>0</v>
      </c>
      <c r="L102" s="20">
        <f t="shared" si="15"/>
        <v>0</v>
      </c>
      <c r="M102" s="20">
        <f t="shared" si="15"/>
        <v>0</v>
      </c>
      <c r="N102" s="20">
        <f t="shared" si="15"/>
        <v>0</v>
      </c>
      <c r="O102" s="21">
        <f t="shared" si="13"/>
        <v>0</v>
      </c>
      <c r="P102" s="36"/>
    </row>
    <row r="103" spans="1:16" ht="12.75">
      <c r="A103" s="19"/>
      <c r="B103" s="16" t="s">
        <v>141</v>
      </c>
      <c r="C103" s="20">
        <f aca="true" t="shared" si="16" ref="C103:N117">$P103/12</f>
        <v>0</v>
      </c>
      <c r="D103" s="20">
        <f t="shared" si="16"/>
        <v>0</v>
      </c>
      <c r="E103" s="20">
        <f t="shared" si="16"/>
        <v>0</v>
      </c>
      <c r="F103" s="20">
        <f t="shared" si="16"/>
        <v>0</v>
      </c>
      <c r="G103" s="20">
        <f t="shared" si="16"/>
        <v>0</v>
      </c>
      <c r="H103" s="20">
        <f t="shared" si="16"/>
        <v>0</v>
      </c>
      <c r="I103" s="20">
        <f t="shared" si="16"/>
        <v>0</v>
      </c>
      <c r="J103" s="20">
        <f t="shared" si="16"/>
        <v>0</v>
      </c>
      <c r="K103" s="20">
        <f t="shared" si="16"/>
        <v>0</v>
      </c>
      <c r="L103" s="20">
        <f t="shared" si="16"/>
        <v>0</v>
      </c>
      <c r="M103" s="20">
        <f t="shared" si="16"/>
        <v>0</v>
      </c>
      <c r="N103" s="20">
        <f t="shared" si="16"/>
        <v>0</v>
      </c>
      <c r="O103" s="21">
        <f t="shared" si="13"/>
        <v>0</v>
      </c>
      <c r="P103" s="36"/>
    </row>
    <row r="104" spans="1:16" ht="12.75">
      <c r="A104" s="19"/>
      <c r="B104" s="16" t="s">
        <v>140</v>
      </c>
      <c r="C104" s="20">
        <f t="shared" si="16"/>
        <v>0</v>
      </c>
      <c r="D104" s="20">
        <f t="shared" si="16"/>
        <v>0</v>
      </c>
      <c r="E104" s="20">
        <f t="shared" si="16"/>
        <v>0</v>
      </c>
      <c r="F104" s="20">
        <f t="shared" si="16"/>
        <v>0</v>
      </c>
      <c r="G104" s="20">
        <f t="shared" si="16"/>
        <v>0</v>
      </c>
      <c r="H104" s="20">
        <f t="shared" si="16"/>
        <v>0</v>
      </c>
      <c r="I104" s="20">
        <f t="shared" si="16"/>
        <v>0</v>
      </c>
      <c r="J104" s="20">
        <f t="shared" si="16"/>
        <v>0</v>
      </c>
      <c r="K104" s="20">
        <f t="shared" si="16"/>
        <v>0</v>
      </c>
      <c r="L104" s="20">
        <f t="shared" si="16"/>
        <v>0</v>
      </c>
      <c r="M104" s="20">
        <f t="shared" si="16"/>
        <v>0</v>
      </c>
      <c r="N104" s="20">
        <f t="shared" si="16"/>
        <v>0</v>
      </c>
      <c r="O104" s="21">
        <f t="shared" si="13"/>
        <v>0</v>
      </c>
      <c r="P104" s="36"/>
    </row>
    <row r="105" spans="1:16" ht="12.75">
      <c r="A105" s="19"/>
      <c r="B105" s="16" t="s">
        <v>139</v>
      </c>
      <c r="C105" s="20">
        <f t="shared" si="16"/>
        <v>0</v>
      </c>
      <c r="D105" s="20">
        <f t="shared" si="16"/>
        <v>0</v>
      </c>
      <c r="E105" s="20">
        <f t="shared" si="16"/>
        <v>0</v>
      </c>
      <c r="F105" s="20">
        <f t="shared" si="16"/>
        <v>0</v>
      </c>
      <c r="G105" s="20">
        <f t="shared" si="16"/>
        <v>0</v>
      </c>
      <c r="H105" s="20">
        <f t="shared" si="16"/>
        <v>0</v>
      </c>
      <c r="I105" s="20">
        <f t="shared" si="16"/>
        <v>0</v>
      </c>
      <c r="J105" s="20">
        <f t="shared" si="16"/>
        <v>0</v>
      </c>
      <c r="K105" s="20">
        <f t="shared" si="16"/>
        <v>0</v>
      </c>
      <c r="L105" s="20">
        <f t="shared" si="16"/>
        <v>0</v>
      </c>
      <c r="M105" s="20">
        <f t="shared" si="16"/>
        <v>0</v>
      </c>
      <c r="N105" s="20">
        <f t="shared" si="16"/>
        <v>0</v>
      </c>
      <c r="O105" s="21">
        <f t="shared" si="13"/>
        <v>0</v>
      </c>
      <c r="P105" s="36"/>
    </row>
    <row r="106" spans="1:16" ht="12.75">
      <c r="A106" s="19"/>
      <c r="B106" s="16" t="s">
        <v>138</v>
      </c>
      <c r="C106" s="20">
        <f t="shared" si="16"/>
        <v>0</v>
      </c>
      <c r="D106" s="20">
        <f t="shared" si="16"/>
        <v>0</v>
      </c>
      <c r="E106" s="20">
        <f t="shared" si="16"/>
        <v>0</v>
      </c>
      <c r="F106" s="20">
        <f t="shared" si="16"/>
        <v>0</v>
      </c>
      <c r="G106" s="20">
        <f t="shared" si="16"/>
        <v>0</v>
      </c>
      <c r="H106" s="20">
        <f t="shared" si="16"/>
        <v>0</v>
      </c>
      <c r="I106" s="20">
        <f t="shared" si="16"/>
        <v>0</v>
      </c>
      <c r="J106" s="20">
        <f t="shared" si="16"/>
        <v>0</v>
      </c>
      <c r="K106" s="20">
        <f t="shared" si="16"/>
        <v>0</v>
      </c>
      <c r="L106" s="20">
        <f t="shared" si="16"/>
        <v>0</v>
      </c>
      <c r="M106" s="20">
        <f t="shared" si="16"/>
        <v>0</v>
      </c>
      <c r="N106" s="20">
        <f t="shared" si="16"/>
        <v>0</v>
      </c>
      <c r="O106" s="21">
        <f t="shared" si="13"/>
        <v>0</v>
      </c>
      <c r="P106" s="36"/>
    </row>
    <row r="107" spans="1:16" ht="12.75">
      <c r="A107" s="19"/>
      <c r="B107" s="16" t="s">
        <v>137</v>
      </c>
      <c r="C107" s="20">
        <f t="shared" si="16"/>
        <v>0</v>
      </c>
      <c r="D107" s="20">
        <f t="shared" si="16"/>
        <v>0</v>
      </c>
      <c r="E107" s="20">
        <f t="shared" si="16"/>
        <v>0</v>
      </c>
      <c r="F107" s="20">
        <f t="shared" si="16"/>
        <v>0</v>
      </c>
      <c r="G107" s="20">
        <f t="shared" si="16"/>
        <v>0</v>
      </c>
      <c r="H107" s="20">
        <f t="shared" si="16"/>
        <v>0</v>
      </c>
      <c r="I107" s="20">
        <f t="shared" si="16"/>
        <v>0</v>
      </c>
      <c r="J107" s="20">
        <f t="shared" si="16"/>
        <v>0</v>
      </c>
      <c r="K107" s="20">
        <f t="shared" si="16"/>
        <v>0</v>
      </c>
      <c r="L107" s="20">
        <f t="shared" si="16"/>
        <v>0</v>
      </c>
      <c r="M107" s="20">
        <f t="shared" si="16"/>
        <v>0</v>
      </c>
      <c r="N107" s="20">
        <f t="shared" si="16"/>
        <v>0</v>
      </c>
      <c r="O107" s="21">
        <f aca="true" t="shared" si="17" ref="O107:O118">SUM(C107:N107)</f>
        <v>0</v>
      </c>
      <c r="P107" s="36"/>
    </row>
    <row r="108" spans="1:16" ht="12.75">
      <c r="A108" s="19"/>
      <c r="B108" s="16" t="s">
        <v>136</v>
      </c>
      <c r="C108" s="20">
        <f t="shared" si="16"/>
        <v>0</v>
      </c>
      <c r="D108" s="20">
        <f t="shared" si="16"/>
        <v>0</v>
      </c>
      <c r="E108" s="20">
        <f t="shared" si="16"/>
        <v>0</v>
      </c>
      <c r="F108" s="20">
        <f t="shared" si="16"/>
        <v>0</v>
      </c>
      <c r="G108" s="20">
        <f t="shared" si="16"/>
        <v>0</v>
      </c>
      <c r="H108" s="20">
        <f t="shared" si="16"/>
        <v>0</v>
      </c>
      <c r="I108" s="20">
        <f t="shared" si="16"/>
        <v>0</v>
      </c>
      <c r="J108" s="20">
        <f t="shared" si="16"/>
        <v>0</v>
      </c>
      <c r="K108" s="20">
        <f t="shared" si="16"/>
        <v>0</v>
      </c>
      <c r="L108" s="20">
        <f t="shared" si="16"/>
        <v>0</v>
      </c>
      <c r="M108" s="20">
        <f t="shared" si="16"/>
        <v>0</v>
      </c>
      <c r="N108" s="20">
        <f t="shared" si="16"/>
        <v>0</v>
      </c>
      <c r="O108" s="21">
        <f t="shared" si="17"/>
        <v>0</v>
      </c>
      <c r="P108" s="36"/>
    </row>
    <row r="109" spans="1:16" ht="12.75">
      <c r="A109" s="19"/>
      <c r="B109" s="16" t="s">
        <v>135</v>
      </c>
      <c r="C109" s="20">
        <f t="shared" si="16"/>
        <v>0</v>
      </c>
      <c r="D109" s="20">
        <f t="shared" si="16"/>
        <v>0</v>
      </c>
      <c r="E109" s="20">
        <f t="shared" si="16"/>
        <v>0</v>
      </c>
      <c r="F109" s="20">
        <f t="shared" si="16"/>
        <v>0</v>
      </c>
      <c r="G109" s="20">
        <f t="shared" si="16"/>
        <v>0</v>
      </c>
      <c r="H109" s="20">
        <f t="shared" si="16"/>
        <v>0</v>
      </c>
      <c r="I109" s="20">
        <f t="shared" si="16"/>
        <v>0</v>
      </c>
      <c r="J109" s="20">
        <f t="shared" si="16"/>
        <v>0</v>
      </c>
      <c r="K109" s="20">
        <f t="shared" si="16"/>
        <v>0</v>
      </c>
      <c r="L109" s="20">
        <f t="shared" si="16"/>
        <v>0</v>
      </c>
      <c r="M109" s="20">
        <f t="shared" si="16"/>
        <v>0</v>
      </c>
      <c r="N109" s="20">
        <f t="shared" si="16"/>
        <v>0</v>
      </c>
      <c r="O109" s="21">
        <f t="shared" si="17"/>
        <v>0</v>
      </c>
      <c r="P109" s="36"/>
    </row>
    <row r="110" spans="1:16" ht="12.75">
      <c r="A110" s="19"/>
      <c r="B110" s="16" t="s">
        <v>134</v>
      </c>
      <c r="C110" s="20">
        <f t="shared" si="16"/>
        <v>0</v>
      </c>
      <c r="D110" s="20">
        <f t="shared" si="16"/>
        <v>0</v>
      </c>
      <c r="E110" s="20">
        <f t="shared" si="16"/>
        <v>0</v>
      </c>
      <c r="F110" s="20">
        <f t="shared" si="16"/>
        <v>0</v>
      </c>
      <c r="G110" s="20">
        <f t="shared" si="16"/>
        <v>0</v>
      </c>
      <c r="H110" s="20">
        <f t="shared" si="16"/>
        <v>0</v>
      </c>
      <c r="I110" s="20">
        <f t="shared" si="16"/>
        <v>0</v>
      </c>
      <c r="J110" s="20">
        <f t="shared" si="16"/>
        <v>0</v>
      </c>
      <c r="K110" s="20">
        <f t="shared" si="16"/>
        <v>0</v>
      </c>
      <c r="L110" s="20">
        <f t="shared" si="16"/>
        <v>0</v>
      </c>
      <c r="M110" s="20">
        <f t="shared" si="16"/>
        <v>0</v>
      </c>
      <c r="N110" s="20">
        <f t="shared" si="16"/>
        <v>0</v>
      </c>
      <c r="O110" s="21">
        <f t="shared" si="17"/>
        <v>0</v>
      </c>
      <c r="P110" s="36"/>
    </row>
    <row r="111" spans="1:16" ht="12.75">
      <c r="A111" s="19"/>
      <c r="B111" s="16" t="s">
        <v>133</v>
      </c>
      <c r="C111" s="20">
        <f t="shared" si="16"/>
        <v>0</v>
      </c>
      <c r="D111" s="20">
        <f t="shared" si="16"/>
        <v>0</v>
      </c>
      <c r="E111" s="20">
        <f t="shared" si="16"/>
        <v>0</v>
      </c>
      <c r="F111" s="20">
        <f t="shared" si="16"/>
        <v>0</v>
      </c>
      <c r="G111" s="20">
        <f t="shared" si="16"/>
        <v>0</v>
      </c>
      <c r="H111" s="20">
        <f t="shared" si="16"/>
        <v>0</v>
      </c>
      <c r="I111" s="20">
        <f t="shared" si="16"/>
        <v>0</v>
      </c>
      <c r="J111" s="20">
        <f t="shared" si="16"/>
        <v>0</v>
      </c>
      <c r="K111" s="20">
        <f t="shared" si="16"/>
        <v>0</v>
      </c>
      <c r="L111" s="20">
        <f t="shared" si="16"/>
        <v>0</v>
      </c>
      <c r="M111" s="20">
        <f t="shared" si="16"/>
        <v>0</v>
      </c>
      <c r="N111" s="20">
        <f t="shared" si="16"/>
        <v>0</v>
      </c>
      <c r="O111" s="21">
        <f t="shared" si="17"/>
        <v>0</v>
      </c>
      <c r="P111" s="36"/>
    </row>
    <row r="112" spans="1:16" ht="12.75">
      <c r="A112" s="19"/>
      <c r="B112" s="16" t="s">
        <v>89</v>
      </c>
      <c r="C112" s="20">
        <f t="shared" si="16"/>
        <v>0</v>
      </c>
      <c r="D112" s="20">
        <f t="shared" si="16"/>
        <v>0</v>
      </c>
      <c r="E112" s="20">
        <f t="shared" si="16"/>
        <v>0</v>
      </c>
      <c r="F112" s="20">
        <f t="shared" si="16"/>
        <v>0</v>
      </c>
      <c r="G112" s="20">
        <f t="shared" si="16"/>
        <v>0</v>
      </c>
      <c r="H112" s="20">
        <f t="shared" si="16"/>
        <v>0</v>
      </c>
      <c r="I112" s="20">
        <f t="shared" si="16"/>
        <v>0</v>
      </c>
      <c r="J112" s="20">
        <f t="shared" si="16"/>
        <v>0</v>
      </c>
      <c r="K112" s="20">
        <f t="shared" si="16"/>
        <v>0</v>
      </c>
      <c r="L112" s="20">
        <f t="shared" si="16"/>
        <v>0</v>
      </c>
      <c r="M112" s="20">
        <f t="shared" si="16"/>
        <v>0</v>
      </c>
      <c r="N112" s="20">
        <f t="shared" si="16"/>
        <v>0</v>
      </c>
      <c r="O112" s="21">
        <f t="shared" si="17"/>
        <v>0</v>
      </c>
      <c r="P112" s="36"/>
    </row>
    <row r="113" spans="1:16" ht="12.75">
      <c r="A113" s="19"/>
      <c r="B113" s="16" t="s">
        <v>89</v>
      </c>
      <c r="C113" s="20">
        <f t="shared" si="16"/>
        <v>0</v>
      </c>
      <c r="D113" s="20">
        <f t="shared" si="16"/>
        <v>0</v>
      </c>
      <c r="E113" s="20">
        <f t="shared" si="16"/>
        <v>0</v>
      </c>
      <c r="F113" s="20">
        <f t="shared" si="16"/>
        <v>0</v>
      </c>
      <c r="G113" s="20">
        <f t="shared" si="16"/>
        <v>0</v>
      </c>
      <c r="H113" s="20">
        <f t="shared" si="16"/>
        <v>0</v>
      </c>
      <c r="I113" s="20">
        <f t="shared" si="16"/>
        <v>0</v>
      </c>
      <c r="J113" s="20">
        <f t="shared" si="16"/>
        <v>0</v>
      </c>
      <c r="K113" s="20">
        <f t="shared" si="16"/>
        <v>0</v>
      </c>
      <c r="L113" s="20">
        <f t="shared" si="16"/>
        <v>0</v>
      </c>
      <c r="M113" s="20">
        <f t="shared" si="16"/>
        <v>0</v>
      </c>
      <c r="N113" s="20">
        <f t="shared" si="16"/>
        <v>0</v>
      </c>
      <c r="O113" s="21">
        <f t="shared" si="17"/>
        <v>0</v>
      </c>
      <c r="P113" s="36"/>
    </row>
    <row r="114" spans="1:16" ht="12.75">
      <c r="A114" s="19"/>
      <c r="B114" s="16" t="s">
        <v>89</v>
      </c>
      <c r="C114" s="20">
        <f t="shared" si="16"/>
        <v>0</v>
      </c>
      <c r="D114" s="20">
        <f t="shared" si="16"/>
        <v>0</v>
      </c>
      <c r="E114" s="20">
        <f t="shared" si="16"/>
        <v>0</v>
      </c>
      <c r="F114" s="20">
        <f t="shared" si="16"/>
        <v>0</v>
      </c>
      <c r="G114" s="20">
        <f t="shared" si="16"/>
        <v>0</v>
      </c>
      <c r="H114" s="20">
        <f t="shared" si="16"/>
        <v>0</v>
      </c>
      <c r="I114" s="20">
        <f t="shared" si="16"/>
        <v>0</v>
      </c>
      <c r="J114" s="20">
        <f t="shared" si="16"/>
        <v>0</v>
      </c>
      <c r="K114" s="20">
        <f t="shared" si="16"/>
        <v>0</v>
      </c>
      <c r="L114" s="20">
        <f t="shared" si="16"/>
        <v>0</v>
      </c>
      <c r="M114" s="20">
        <f t="shared" si="16"/>
        <v>0</v>
      </c>
      <c r="N114" s="20">
        <f t="shared" si="16"/>
        <v>0</v>
      </c>
      <c r="O114" s="21">
        <f t="shared" si="17"/>
        <v>0</v>
      </c>
      <c r="P114" s="36"/>
    </row>
    <row r="115" spans="1:16" ht="12.75">
      <c r="A115" s="19"/>
      <c r="B115" s="16" t="s">
        <v>89</v>
      </c>
      <c r="C115" s="20">
        <f t="shared" si="16"/>
        <v>0</v>
      </c>
      <c r="D115" s="20">
        <f t="shared" si="16"/>
        <v>0</v>
      </c>
      <c r="E115" s="20">
        <f t="shared" si="16"/>
        <v>0</v>
      </c>
      <c r="F115" s="20">
        <f t="shared" si="16"/>
        <v>0</v>
      </c>
      <c r="G115" s="20">
        <f t="shared" si="16"/>
        <v>0</v>
      </c>
      <c r="H115" s="20">
        <f t="shared" si="16"/>
        <v>0</v>
      </c>
      <c r="I115" s="20">
        <f t="shared" si="16"/>
        <v>0</v>
      </c>
      <c r="J115" s="20">
        <f t="shared" si="16"/>
        <v>0</v>
      </c>
      <c r="K115" s="20">
        <f t="shared" si="16"/>
        <v>0</v>
      </c>
      <c r="L115" s="20">
        <f t="shared" si="16"/>
        <v>0</v>
      </c>
      <c r="M115" s="20">
        <f t="shared" si="16"/>
        <v>0</v>
      </c>
      <c r="N115" s="20">
        <f t="shared" si="16"/>
        <v>0</v>
      </c>
      <c r="O115" s="21">
        <f t="shared" si="17"/>
        <v>0</v>
      </c>
      <c r="P115" s="36"/>
    </row>
    <row r="116" spans="1:16" ht="12.75">
      <c r="A116" s="19"/>
      <c r="B116" s="16" t="s">
        <v>89</v>
      </c>
      <c r="C116" s="20">
        <f t="shared" si="16"/>
        <v>0</v>
      </c>
      <c r="D116" s="20">
        <f t="shared" si="16"/>
        <v>0</v>
      </c>
      <c r="E116" s="20">
        <f t="shared" si="16"/>
        <v>0</v>
      </c>
      <c r="F116" s="20">
        <f t="shared" si="16"/>
        <v>0</v>
      </c>
      <c r="G116" s="20">
        <f t="shared" si="16"/>
        <v>0</v>
      </c>
      <c r="H116" s="20">
        <f t="shared" si="16"/>
        <v>0</v>
      </c>
      <c r="I116" s="20">
        <f t="shared" si="16"/>
        <v>0</v>
      </c>
      <c r="J116" s="20">
        <f t="shared" si="16"/>
        <v>0</v>
      </c>
      <c r="K116" s="20">
        <f t="shared" si="16"/>
        <v>0</v>
      </c>
      <c r="L116" s="20">
        <f t="shared" si="16"/>
        <v>0</v>
      </c>
      <c r="M116" s="20">
        <f t="shared" si="16"/>
        <v>0</v>
      </c>
      <c r="N116" s="20">
        <f t="shared" si="16"/>
        <v>0</v>
      </c>
      <c r="O116" s="21">
        <f t="shared" si="17"/>
        <v>0</v>
      </c>
      <c r="P116" s="36"/>
    </row>
    <row r="117" spans="1:16" ht="12.75">
      <c r="A117" s="19"/>
      <c r="B117" s="16" t="s">
        <v>89</v>
      </c>
      <c r="C117" s="20">
        <f t="shared" si="16"/>
        <v>0</v>
      </c>
      <c r="D117" s="20">
        <f t="shared" si="16"/>
        <v>0</v>
      </c>
      <c r="E117" s="20">
        <f t="shared" si="16"/>
        <v>0</v>
      </c>
      <c r="F117" s="20">
        <f t="shared" si="16"/>
        <v>0</v>
      </c>
      <c r="G117" s="20">
        <f t="shared" si="16"/>
        <v>0</v>
      </c>
      <c r="H117" s="20">
        <f t="shared" si="16"/>
        <v>0</v>
      </c>
      <c r="I117" s="20">
        <f t="shared" si="16"/>
        <v>0</v>
      </c>
      <c r="J117" s="20">
        <f t="shared" si="16"/>
        <v>0</v>
      </c>
      <c r="K117" s="20">
        <f t="shared" si="16"/>
        <v>0</v>
      </c>
      <c r="L117" s="20">
        <f t="shared" si="16"/>
        <v>0</v>
      </c>
      <c r="M117" s="20">
        <f t="shared" si="16"/>
        <v>0</v>
      </c>
      <c r="N117" s="20">
        <f t="shared" si="16"/>
        <v>0</v>
      </c>
      <c r="O117" s="21">
        <f t="shared" si="17"/>
        <v>0</v>
      </c>
      <c r="P117" s="36"/>
    </row>
    <row r="118" spans="1:16" ht="12.75">
      <c r="A118" s="23" t="s">
        <v>100</v>
      </c>
      <c r="C118" s="30">
        <f aca="true" t="shared" si="18" ref="C118:N118">SUM(C43:C117)</f>
        <v>0</v>
      </c>
      <c r="D118" s="30">
        <f t="shared" si="18"/>
        <v>0</v>
      </c>
      <c r="E118" s="30">
        <f t="shared" si="18"/>
        <v>0</v>
      </c>
      <c r="F118" s="30">
        <f t="shared" si="18"/>
        <v>0</v>
      </c>
      <c r="G118" s="30">
        <f t="shared" si="18"/>
        <v>0</v>
      </c>
      <c r="H118" s="30">
        <f t="shared" si="18"/>
        <v>0</v>
      </c>
      <c r="I118" s="30">
        <f t="shared" si="18"/>
        <v>0</v>
      </c>
      <c r="J118" s="30">
        <f t="shared" si="18"/>
        <v>0</v>
      </c>
      <c r="K118" s="30">
        <f t="shared" si="18"/>
        <v>0</v>
      </c>
      <c r="L118" s="30">
        <f t="shared" si="18"/>
        <v>0</v>
      </c>
      <c r="M118" s="30">
        <f t="shared" si="18"/>
        <v>0</v>
      </c>
      <c r="N118" s="30">
        <f t="shared" si="18"/>
        <v>0</v>
      </c>
      <c r="O118" s="30">
        <f t="shared" si="17"/>
        <v>0</v>
      </c>
      <c r="P118" s="30">
        <f>SUM(P43:P117)</f>
        <v>0</v>
      </c>
    </row>
    <row r="119" ht="12.75">
      <c r="P119" s="20"/>
    </row>
    <row r="120" spans="1:16" ht="12.75">
      <c r="A120" s="1" t="s">
        <v>102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0"/>
    </row>
    <row r="121" spans="1:16" ht="12.75">
      <c r="A121" s="19"/>
      <c r="B121" s="16" t="s">
        <v>128</v>
      </c>
      <c r="C121" s="20">
        <f aca="true" t="shared" si="19" ref="C121:N123">$P121/12</f>
        <v>0</v>
      </c>
      <c r="D121" s="20">
        <f t="shared" si="19"/>
        <v>0</v>
      </c>
      <c r="E121" s="20">
        <f t="shared" si="19"/>
        <v>0</v>
      </c>
      <c r="F121" s="20">
        <f t="shared" si="19"/>
        <v>0</v>
      </c>
      <c r="G121" s="20">
        <f t="shared" si="19"/>
        <v>0</v>
      </c>
      <c r="H121" s="20">
        <f t="shared" si="19"/>
        <v>0</v>
      </c>
      <c r="I121" s="20">
        <f t="shared" si="19"/>
        <v>0</v>
      </c>
      <c r="J121" s="20">
        <f t="shared" si="19"/>
        <v>0</v>
      </c>
      <c r="K121" s="20">
        <f t="shared" si="19"/>
        <v>0</v>
      </c>
      <c r="L121" s="20">
        <f t="shared" si="19"/>
        <v>0</v>
      </c>
      <c r="M121" s="20">
        <f t="shared" si="19"/>
        <v>0</v>
      </c>
      <c r="N121" s="20">
        <f t="shared" si="19"/>
        <v>0</v>
      </c>
      <c r="O121" s="21">
        <f>SUM(C121:N121)</f>
        <v>0</v>
      </c>
      <c r="P121" s="36"/>
    </row>
    <row r="122" spans="1:16" ht="12.75">
      <c r="A122" s="19"/>
      <c r="B122" s="16" t="s">
        <v>127</v>
      </c>
      <c r="C122" s="20">
        <f t="shared" si="19"/>
        <v>0</v>
      </c>
      <c r="D122" s="20">
        <f t="shared" si="19"/>
        <v>0</v>
      </c>
      <c r="E122" s="20">
        <f t="shared" si="19"/>
        <v>0</v>
      </c>
      <c r="F122" s="20">
        <f t="shared" si="19"/>
        <v>0</v>
      </c>
      <c r="G122" s="20">
        <f t="shared" si="19"/>
        <v>0</v>
      </c>
      <c r="H122" s="20">
        <f t="shared" si="19"/>
        <v>0</v>
      </c>
      <c r="I122" s="20">
        <f t="shared" si="19"/>
        <v>0</v>
      </c>
      <c r="J122" s="20">
        <f t="shared" si="19"/>
        <v>0</v>
      </c>
      <c r="K122" s="20">
        <f t="shared" si="19"/>
        <v>0</v>
      </c>
      <c r="L122" s="20">
        <f t="shared" si="19"/>
        <v>0</v>
      </c>
      <c r="M122" s="20">
        <f t="shared" si="19"/>
        <v>0</v>
      </c>
      <c r="N122" s="20">
        <f t="shared" si="19"/>
        <v>0</v>
      </c>
      <c r="O122" s="21">
        <f>SUM(C122:N122)</f>
        <v>0</v>
      </c>
      <c r="P122" s="36"/>
    </row>
    <row r="123" spans="1:16" ht="12.75">
      <c r="A123" s="19"/>
      <c r="B123" s="16" t="s">
        <v>73</v>
      </c>
      <c r="C123" s="20">
        <f t="shared" si="19"/>
        <v>0</v>
      </c>
      <c r="D123" s="20">
        <f t="shared" si="19"/>
        <v>0</v>
      </c>
      <c r="E123" s="20">
        <f t="shared" si="19"/>
        <v>0</v>
      </c>
      <c r="F123" s="20">
        <f t="shared" si="19"/>
        <v>0</v>
      </c>
      <c r="G123" s="20">
        <f t="shared" si="19"/>
        <v>0</v>
      </c>
      <c r="H123" s="20">
        <f t="shared" si="19"/>
        <v>0</v>
      </c>
      <c r="I123" s="20">
        <f t="shared" si="19"/>
        <v>0</v>
      </c>
      <c r="J123" s="20">
        <f t="shared" si="19"/>
        <v>0</v>
      </c>
      <c r="K123" s="20">
        <f t="shared" si="19"/>
        <v>0</v>
      </c>
      <c r="L123" s="20">
        <f t="shared" si="19"/>
        <v>0</v>
      </c>
      <c r="M123" s="20">
        <f t="shared" si="19"/>
        <v>0</v>
      </c>
      <c r="N123" s="20">
        <f t="shared" si="19"/>
        <v>0</v>
      </c>
      <c r="O123" s="21">
        <f>SUM(C123:N123)</f>
        <v>0</v>
      </c>
      <c r="P123" s="36"/>
    </row>
    <row r="124" spans="1:16" ht="12.75">
      <c r="A124" s="17" t="s">
        <v>21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  <c r="P124" s="20"/>
    </row>
    <row r="125" spans="1:16" ht="12.75">
      <c r="A125" s="19"/>
      <c r="B125" s="1" t="s">
        <v>113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21">
        <f>SUM(C125:N125)</f>
        <v>0</v>
      </c>
      <c r="P125" s="34"/>
    </row>
    <row r="126" spans="1:16" ht="12.75">
      <c r="A126" s="19"/>
      <c r="B126" s="1" t="s">
        <v>114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21">
        <f>SUM(C126:N126)</f>
        <v>0</v>
      </c>
      <c r="P126" s="34"/>
    </row>
    <row r="127" spans="1:16" ht="12.75">
      <c r="A127" s="19"/>
      <c r="B127" s="16" t="s">
        <v>99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21">
        <f>SUM(C127:N127)</f>
        <v>0</v>
      </c>
      <c r="P127" s="34"/>
    </row>
    <row r="128" spans="1:16" ht="12.75">
      <c r="A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P128" s="34"/>
    </row>
    <row r="129" spans="1:16" ht="12.75">
      <c r="A129" s="17" t="s">
        <v>22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1"/>
      <c r="P129" s="20"/>
    </row>
    <row r="130" spans="1:16" ht="12.75">
      <c r="A130" s="19"/>
      <c r="B130" s="17" t="s">
        <v>23</v>
      </c>
      <c r="C130" s="20">
        <f aca="true" t="shared" si="20" ref="C130:N135">$P130/12</f>
        <v>0</v>
      </c>
      <c r="D130" s="20">
        <f t="shared" si="20"/>
        <v>0</v>
      </c>
      <c r="E130" s="20">
        <f t="shared" si="20"/>
        <v>0</v>
      </c>
      <c r="F130" s="20">
        <f t="shared" si="20"/>
        <v>0</v>
      </c>
      <c r="G130" s="20">
        <f t="shared" si="20"/>
        <v>0</v>
      </c>
      <c r="H130" s="20">
        <f t="shared" si="20"/>
        <v>0</v>
      </c>
      <c r="I130" s="20">
        <f t="shared" si="20"/>
        <v>0</v>
      </c>
      <c r="J130" s="20">
        <f t="shared" si="20"/>
        <v>0</v>
      </c>
      <c r="K130" s="20">
        <f t="shared" si="20"/>
        <v>0</v>
      </c>
      <c r="L130" s="20">
        <f t="shared" si="20"/>
        <v>0</v>
      </c>
      <c r="M130" s="20">
        <f t="shared" si="20"/>
        <v>0</v>
      </c>
      <c r="N130" s="20">
        <f t="shared" si="20"/>
        <v>0</v>
      </c>
      <c r="O130" s="21">
        <f aca="true" t="shared" si="21" ref="O130:O135">SUM(C130:N130)</f>
        <v>0</v>
      </c>
      <c r="P130" s="36"/>
    </row>
    <row r="131" spans="1:16" ht="12.75">
      <c r="A131" s="19"/>
      <c r="B131" s="17" t="s">
        <v>24</v>
      </c>
      <c r="C131" s="20">
        <f t="shared" si="20"/>
        <v>0</v>
      </c>
      <c r="D131" s="20">
        <f t="shared" si="20"/>
        <v>0</v>
      </c>
      <c r="E131" s="20">
        <f t="shared" si="20"/>
        <v>0</v>
      </c>
      <c r="F131" s="20">
        <f t="shared" si="20"/>
        <v>0</v>
      </c>
      <c r="G131" s="20">
        <f t="shared" si="20"/>
        <v>0</v>
      </c>
      <c r="H131" s="20">
        <f t="shared" si="20"/>
        <v>0</v>
      </c>
      <c r="I131" s="20">
        <f t="shared" si="20"/>
        <v>0</v>
      </c>
      <c r="J131" s="20">
        <f t="shared" si="20"/>
        <v>0</v>
      </c>
      <c r="K131" s="20">
        <f t="shared" si="20"/>
        <v>0</v>
      </c>
      <c r="L131" s="20">
        <f t="shared" si="20"/>
        <v>0</v>
      </c>
      <c r="M131" s="20">
        <f t="shared" si="20"/>
        <v>0</v>
      </c>
      <c r="N131" s="20">
        <f t="shared" si="20"/>
        <v>0</v>
      </c>
      <c r="O131" s="21">
        <f t="shared" si="21"/>
        <v>0</v>
      </c>
      <c r="P131" s="36"/>
    </row>
    <row r="132" spans="1:16" ht="12.75">
      <c r="A132" s="19"/>
      <c r="B132" s="17" t="s">
        <v>76</v>
      </c>
      <c r="C132" s="20">
        <f t="shared" si="20"/>
        <v>0</v>
      </c>
      <c r="D132" s="20">
        <f t="shared" si="20"/>
        <v>0</v>
      </c>
      <c r="E132" s="20">
        <f t="shared" si="20"/>
        <v>0</v>
      </c>
      <c r="F132" s="20">
        <f t="shared" si="20"/>
        <v>0</v>
      </c>
      <c r="G132" s="20">
        <f t="shared" si="20"/>
        <v>0</v>
      </c>
      <c r="H132" s="20">
        <f t="shared" si="20"/>
        <v>0</v>
      </c>
      <c r="I132" s="20">
        <f t="shared" si="20"/>
        <v>0</v>
      </c>
      <c r="J132" s="20">
        <f t="shared" si="20"/>
        <v>0</v>
      </c>
      <c r="K132" s="20">
        <f t="shared" si="20"/>
        <v>0</v>
      </c>
      <c r="L132" s="20">
        <f t="shared" si="20"/>
        <v>0</v>
      </c>
      <c r="M132" s="20">
        <f t="shared" si="20"/>
        <v>0</v>
      </c>
      <c r="N132" s="20">
        <f t="shared" si="20"/>
        <v>0</v>
      </c>
      <c r="O132" s="21">
        <f t="shared" si="21"/>
        <v>0</v>
      </c>
      <c r="P132" s="36"/>
    </row>
    <row r="133" spans="1:16" ht="12.75">
      <c r="A133" s="19"/>
      <c r="B133" s="17" t="s">
        <v>25</v>
      </c>
      <c r="C133" s="20">
        <f t="shared" si="20"/>
        <v>0</v>
      </c>
      <c r="D133" s="20">
        <f t="shared" si="20"/>
        <v>0</v>
      </c>
      <c r="E133" s="20">
        <f t="shared" si="20"/>
        <v>0</v>
      </c>
      <c r="F133" s="20">
        <f t="shared" si="20"/>
        <v>0</v>
      </c>
      <c r="G133" s="20">
        <f t="shared" si="20"/>
        <v>0</v>
      </c>
      <c r="H133" s="20">
        <f t="shared" si="20"/>
        <v>0</v>
      </c>
      <c r="I133" s="20">
        <f t="shared" si="20"/>
        <v>0</v>
      </c>
      <c r="J133" s="20">
        <f t="shared" si="20"/>
        <v>0</v>
      </c>
      <c r="K133" s="20">
        <f t="shared" si="20"/>
        <v>0</v>
      </c>
      <c r="L133" s="20">
        <f t="shared" si="20"/>
        <v>0</v>
      </c>
      <c r="M133" s="20">
        <f t="shared" si="20"/>
        <v>0</v>
      </c>
      <c r="N133" s="20">
        <f t="shared" si="20"/>
        <v>0</v>
      </c>
      <c r="O133" s="21">
        <f t="shared" si="21"/>
        <v>0</v>
      </c>
      <c r="P133" s="36"/>
    </row>
    <row r="134" spans="1:16" ht="12.75">
      <c r="A134" s="19"/>
      <c r="B134" s="16" t="s">
        <v>73</v>
      </c>
      <c r="C134" s="20">
        <f t="shared" si="20"/>
        <v>0</v>
      </c>
      <c r="D134" s="20">
        <f t="shared" si="20"/>
        <v>0</v>
      </c>
      <c r="E134" s="20">
        <f t="shared" si="20"/>
        <v>0</v>
      </c>
      <c r="F134" s="20">
        <f t="shared" si="20"/>
        <v>0</v>
      </c>
      <c r="G134" s="20">
        <f t="shared" si="20"/>
        <v>0</v>
      </c>
      <c r="H134" s="20">
        <f t="shared" si="20"/>
        <v>0</v>
      </c>
      <c r="I134" s="20">
        <f t="shared" si="20"/>
        <v>0</v>
      </c>
      <c r="J134" s="20">
        <f t="shared" si="20"/>
        <v>0</v>
      </c>
      <c r="K134" s="20">
        <f t="shared" si="20"/>
        <v>0</v>
      </c>
      <c r="L134" s="20">
        <f t="shared" si="20"/>
        <v>0</v>
      </c>
      <c r="M134" s="20">
        <f t="shared" si="20"/>
        <v>0</v>
      </c>
      <c r="N134" s="20">
        <f t="shared" si="20"/>
        <v>0</v>
      </c>
      <c r="O134" s="21">
        <f t="shared" si="21"/>
        <v>0</v>
      </c>
      <c r="P134" s="36"/>
    </row>
    <row r="135" spans="1:16" ht="12.75">
      <c r="A135" s="17" t="s">
        <v>103</v>
      </c>
      <c r="C135" s="21">
        <f t="shared" si="20"/>
        <v>1.9909233333333336</v>
      </c>
      <c r="D135" s="21">
        <f t="shared" si="20"/>
        <v>1.9909233333333336</v>
      </c>
      <c r="E135" s="21">
        <f t="shared" si="20"/>
        <v>1.9909233333333336</v>
      </c>
      <c r="F135" s="21">
        <f t="shared" si="20"/>
        <v>1.9909233333333336</v>
      </c>
      <c r="G135" s="21">
        <f t="shared" si="20"/>
        <v>1.9909233333333336</v>
      </c>
      <c r="H135" s="21">
        <f t="shared" si="20"/>
        <v>1.9909233333333336</v>
      </c>
      <c r="I135" s="21">
        <f t="shared" si="20"/>
        <v>1.9909233333333336</v>
      </c>
      <c r="J135" s="21">
        <f t="shared" si="20"/>
        <v>1.9909233333333336</v>
      </c>
      <c r="K135" s="21">
        <f t="shared" si="20"/>
        <v>1.9909233333333336</v>
      </c>
      <c r="L135" s="21">
        <f t="shared" si="20"/>
        <v>1.9909233333333336</v>
      </c>
      <c r="M135" s="21">
        <f t="shared" si="20"/>
        <v>1.9909233333333336</v>
      </c>
      <c r="N135" s="21">
        <f t="shared" si="20"/>
        <v>1.9909233333333336</v>
      </c>
      <c r="O135" s="21">
        <f t="shared" si="21"/>
        <v>23.891080000000006</v>
      </c>
      <c r="P135" s="50">
        <f>('Existing Loans'!F33+'Existing Loans'!F49)*12</f>
        <v>23.891080000000002</v>
      </c>
    </row>
    <row r="136" spans="2:14" ht="12.75">
      <c r="B136" s="17" t="s">
        <v>75</v>
      </c>
      <c r="C136" s="29">
        <f>'Existing Loans'!$E52</f>
        <v>0.055659999999999994</v>
      </c>
      <c r="D136" s="29">
        <f>'Existing Loans'!$E52</f>
        <v>0.055659999999999994</v>
      </c>
      <c r="E136" s="29">
        <f>'Existing Loans'!$E52</f>
        <v>0.055659999999999994</v>
      </c>
      <c r="F136" s="29">
        <f>'Existing Loans'!$E52</f>
        <v>0.055659999999999994</v>
      </c>
      <c r="G136" s="29">
        <f>'Existing Loans'!$E52</f>
        <v>0.055659999999999994</v>
      </c>
      <c r="H136" s="29">
        <f>'Existing Loans'!$E52</f>
        <v>0.055659999999999994</v>
      </c>
      <c r="I136" s="29">
        <f>'Existing Loans'!$E52</f>
        <v>0.055659999999999994</v>
      </c>
      <c r="J136" s="29">
        <f>'Existing Loans'!$E52</f>
        <v>0.055659999999999994</v>
      </c>
      <c r="K136" s="29">
        <f>'Existing Loans'!$E52</f>
        <v>0.055659999999999994</v>
      </c>
      <c r="L136" s="29">
        <f>'Existing Loans'!$E52</f>
        <v>0.055659999999999994</v>
      </c>
      <c r="M136" s="29">
        <f>'Existing Loans'!$E52</f>
        <v>0.055659999999999994</v>
      </c>
      <c r="N136" s="29">
        <f>'Existing Loans'!$E52</f>
        <v>0.055659999999999994</v>
      </c>
    </row>
    <row r="137" spans="1:16" ht="12.75">
      <c r="A137" s="19"/>
      <c r="B137" s="17" t="s">
        <v>104</v>
      </c>
      <c r="C137" s="21">
        <f aca="true" t="shared" si="22" ref="C137:N137">C136*B165/12</f>
        <v>0.009276666666666666</v>
      </c>
      <c r="D137" s="21">
        <f t="shared" si="22"/>
        <v>4.2100605555554316E-05</v>
      </c>
      <c r="E137" s="21">
        <f t="shared" si="22"/>
        <v>-0.009192465455555557</v>
      </c>
      <c r="F137" s="21">
        <f t="shared" si="22"/>
        <v>-0.018427031516666668</v>
      </c>
      <c r="G137" s="21">
        <f t="shared" si="22"/>
        <v>-0.02766159757777778</v>
      </c>
      <c r="H137" s="21">
        <f t="shared" si="22"/>
        <v>-0.03689616363888889</v>
      </c>
      <c r="I137" s="21">
        <f t="shared" si="22"/>
        <v>-0.046130729700000005</v>
      </c>
      <c r="J137" s="21">
        <f t="shared" si="22"/>
        <v>-0.05536529576111111</v>
      </c>
      <c r="K137" s="21">
        <f t="shared" si="22"/>
        <v>-0.06459986182222222</v>
      </c>
      <c r="L137" s="21">
        <f t="shared" si="22"/>
        <v>-0.07383442788333332</v>
      </c>
      <c r="M137" s="21">
        <f t="shared" si="22"/>
        <v>-0.08306899394444443</v>
      </c>
      <c r="N137" s="21">
        <f t="shared" si="22"/>
        <v>-0.09230356000555555</v>
      </c>
      <c r="O137" s="21">
        <f>SUM(C137:N137)</f>
        <v>-0.49816136003333333</v>
      </c>
      <c r="P137" s="20"/>
    </row>
    <row r="138" spans="2:16" ht="12.75">
      <c r="B138" s="16" t="s">
        <v>110</v>
      </c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1">
        <f>SUM(C138:N138)</f>
        <v>0</v>
      </c>
      <c r="P138" s="20"/>
    </row>
    <row r="139" spans="2:16" ht="12.75">
      <c r="B139" s="16" t="s">
        <v>111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21">
        <f>SUM(C139:N139)</f>
        <v>0</v>
      </c>
      <c r="P139" s="20"/>
    </row>
    <row r="140" spans="2:16" ht="12.75">
      <c r="B140" s="16" t="s">
        <v>112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21">
        <f>SUM(C140:N140)</f>
        <v>0</v>
      </c>
      <c r="P140" s="20"/>
    </row>
    <row r="141" spans="1:16" ht="12.75">
      <c r="A141" s="23" t="s">
        <v>27</v>
      </c>
      <c r="C141" s="21">
        <f aca="true" t="shared" si="23" ref="C141:O141">SUM(C118:C135)+SUM(C137:C140)</f>
        <v>2.0002000000000004</v>
      </c>
      <c r="D141" s="21">
        <f t="shared" si="23"/>
        <v>1.9909654339388891</v>
      </c>
      <c r="E141" s="21">
        <f t="shared" si="23"/>
        <v>1.981730867877778</v>
      </c>
      <c r="F141" s="21">
        <f t="shared" si="23"/>
        <v>1.972496301816667</v>
      </c>
      <c r="G141" s="21">
        <f t="shared" si="23"/>
        <v>1.9632617357555557</v>
      </c>
      <c r="H141" s="21">
        <f t="shared" si="23"/>
        <v>1.9540271696944447</v>
      </c>
      <c r="I141" s="21">
        <f t="shared" si="23"/>
        <v>1.9447926036333336</v>
      </c>
      <c r="J141" s="21">
        <f t="shared" si="23"/>
        <v>1.9355580375722226</v>
      </c>
      <c r="K141" s="21">
        <f t="shared" si="23"/>
        <v>1.9263234715111115</v>
      </c>
      <c r="L141" s="21">
        <f t="shared" si="23"/>
        <v>1.9170889054500002</v>
      </c>
      <c r="M141" s="21">
        <f t="shared" si="23"/>
        <v>1.9078543393888892</v>
      </c>
      <c r="N141" s="21">
        <f t="shared" si="23"/>
        <v>1.898619773327778</v>
      </c>
      <c r="O141" s="25">
        <f t="shared" si="23"/>
        <v>23.392918639966673</v>
      </c>
      <c r="P141" s="20"/>
    </row>
    <row r="142" ht="12.75">
      <c r="P142" s="20"/>
    </row>
    <row r="143" spans="1:16" ht="12.75">
      <c r="A143" s="17" t="s">
        <v>28</v>
      </c>
      <c r="C143" s="21">
        <f aca="true" t="shared" si="24" ref="C143:N143">C40-C141</f>
        <v>997.9998</v>
      </c>
      <c r="D143" s="21">
        <f t="shared" si="24"/>
        <v>995.0087345660612</v>
      </c>
      <c r="E143" s="21">
        <f t="shared" si="24"/>
        <v>992.0328024204057</v>
      </c>
      <c r="F143" s="21">
        <f t="shared" si="24"/>
        <v>989.0720035630335</v>
      </c>
      <c r="G143" s="21">
        <f t="shared" si="24"/>
        <v>986.1263379939447</v>
      </c>
      <c r="H143" s="21">
        <f t="shared" si="24"/>
        <v>983.1958057131393</v>
      </c>
      <c r="I143" s="21">
        <f t="shared" si="24"/>
        <v>980.2804067206171</v>
      </c>
      <c r="J143" s="21">
        <f t="shared" si="24"/>
        <v>977.3801410163782</v>
      </c>
      <c r="K143" s="21">
        <f t="shared" si="24"/>
        <v>974.4950086004227</v>
      </c>
      <c r="L143" s="21">
        <f t="shared" si="24"/>
        <v>971.6250094727505</v>
      </c>
      <c r="M143" s="21">
        <f t="shared" si="24"/>
        <v>968.7701436333617</v>
      </c>
      <c r="N143" s="21">
        <f t="shared" si="24"/>
        <v>965.9304110822562</v>
      </c>
      <c r="O143" s="21"/>
      <c r="P143" s="20"/>
    </row>
    <row r="144" spans="1:16" ht="12.75">
      <c r="A144" s="17" t="s">
        <v>105</v>
      </c>
      <c r="C144" s="20">
        <f aca="true" t="shared" si="25" ref="C144:N144">$P144/12</f>
        <v>0</v>
      </c>
      <c r="D144" s="20">
        <f t="shared" si="25"/>
        <v>0</v>
      </c>
      <c r="E144" s="20">
        <f t="shared" si="25"/>
        <v>0</v>
      </c>
      <c r="F144" s="20">
        <f t="shared" si="25"/>
        <v>0</v>
      </c>
      <c r="G144" s="20">
        <f t="shared" si="25"/>
        <v>0</v>
      </c>
      <c r="H144" s="20">
        <f t="shared" si="25"/>
        <v>0</v>
      </c>
      <c r="I144" s="20">
        <f t="shared" si="25"/>
        <v>0</v>
      </c>
      <c r="J144" s="20">
        <f t="shared" si="25"/>
        <v>0</v>
      </c>
      <c r="K144" s="20">
        <f t="shared" si="25"/>
        <v>0</v>
      </c>
      <c r="L144" s="20">
        <f t="shared" si="25"/>
        <v>0</v>
      </c>
      <c r="M144" s="20">
        <f t="shared" si="25"/>
        <v>0</v>
      </c>
      <c r="N144" s="20">
        <f t="shared" si="25"/>
        <v>0</v>
      </c>
      <c r="O144" s="21">
        <f>SUM(C144:N144)</f>
        <v>0</v>
      </c>
      <c r="P144" s="36"/>
    </row>
    <row r="145" spans="1:16" ht="12.75">
      <c r="A145" s="17" t="s">
        <v>106</v>
      </c>
      <c r="C145" s="21">
        <f aca="true" t="shared" si="26" ref="C145:N145">C143+C144</f>
        <v>997.9998</v>
      </c>
      <c r="D145" s="21">
        <f t="shared" si="26"/>
        <v>995.0087345660612</v>
      </c>
      <c r="E145" s="21">
        <f t="shared" si="26"/>
        <v>992.0328024204057</v>
      </c>
      <c r="F145" s="21">
        <f t="shared" si="26"/>
        <v>989.0720035630335</v>
      </c>
      <c r="G145" s="21">
        <f t="shared" si="26"/>
        <v>986.1263379939447</v>
      </c>
      <c r="H145" s="21">
        <f t="shared" si="26"/>
        <v>983.1958057131393</v>
      </c>
      <c r="I145" s="21">
        <f t="shared" si="26"/>
        <v>980.2804067206171</v>
      </c>
      <c r="J145" s="21">
        <f t="shared" si="26"/>
        <v>977.3801410163782</v>
      </c>
      <c r="K145" s="21">
        <f t="shared" si="26"/>
        <v>974.4950086004227</v>
      </c>
      <c r="L145" s="21">
        <f t="shared" si="26"/>
        <v>971.6250094727505</v>
      </c>
      <c r="M145" s="21">
        <f t="shared" si="26"/>
        <v>968.7701436333617</v>
      </c>
      <c r="N145" s="21">
        <f t="shared" si="26"/>
        <v>965.9304110822562</v>
      </c>
      <c r="O145" s="21"/>
      <c r="P145" s="20"/>
    </row>
    <row r="146" ht="12.75">
      <c r="P146" s="20"/>
    </row>
    <row r="147" spans="1:16" ht="12.75">
      <c r="A147" s="17" t="s">
        <v>29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0"/>
    </row>
    <row r="148" spans="1:16" ht="12.75">
      <c r="A148" s="19"/>
      <c r="B148" s="17" t="s">
        <v>30</v>
      </c>
      <c r="C148" s="21">
        <f aca="true" t="shared" si="27" ref="C148:N148">(IF(C145&lt;0,C145*(-1),0))+IF(C145-C153-C155&lt;0,C153+C155,0)</f>
        <v>0</v>
      </c>
      <c r="D148" s="21">
        <f t="shared" si="27"/>
        <v>0</v>
      </c>
      <c r="E148" s="21">
        <f t="shared" si="27"/>
        <v>0</v>
      </c>
      <c r="F148" s="21">
        <f t="shared" si="27"/>
        <v>0</v>
      </c>
      <c r="G148" s="21">
        <f t="shared" si="27"/>
        <v>0</v>
      </c>
      <c r="H148" s="21">
        <f t="shared" si="27"/>
        <v>0</v>
      </c>
      <c r="I148" s="21">
        <f t="shared" si="27"/>
        <v>0</v>
      </c>
      <c r="J148" s="21">
        <f t="shared" si="27"/>
        <v>0</v>
      </c>
      <c r="K148" s="21">
        <f t="shared" si="27"/>
        <v>0</v>
      </c>
      <c r="L148" s="21">
        <f t="shared" si="27"/>
        <v>0</v>
      </c>
      <c r="M148" s="21">
        <f t="shared" si="27"/>
        <v>0</v>
      </c>
      <c r="N148" s="21">
        <f t="shared" si="27"/>
        <v>0</v>
      </c>
      <c r="O148" s="21">
        <f>SUM(C148:N148)</f>
        <v>0</v>
      </c>
      <c r="P148" s="20"/>
    </row>
    <row r="149" spans="2:16" ht="12.75">
      <c r="B149" s="17" t="s">
        <v>31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21">
        <f>SUM(C149:N149)</f>
        <v>0</v>
      </c>
      <c r="P149" s="20"/>
    </row>
    <row r="150" ht="12.75">
      <c r="P150" s="20"/>
    </row>
    <row r="151" spans="1:16" ht="12.75">
      <c r="A151" s="17" t="s">
        <v>32</v>
      </c>
      <c r="P151" s="20"/>
    </row>
    <row r="152" spans="1:16" ht="12.75">
      <c r="A152" s="19"/>
      <c r="B152" s="17" t="s">
        <v>33</v>
      </c>
      <c r="C152" s="21">
        <f aca="true" t="shared" si="28" ref="C152:N152">IF(B161&gt;0,(IF(C145-C153-C155&gt;0,MIN(B161,C145-C153-C155),0)),0)</f>
        <v>0</v>
      </c>
      <c r="D152" s="21">
        <f t="shared" si="28"/>
        <v>0</v>
      </c>
      <c r="E152" s="21">
        <f t="shared" si="28"/>
        <v>0</v>
      </c>
      <c r="F152" s="21">
        <f t="shared" si="28"/>
        <v>0</v>
      </c>
      <c r="G152" s="21">
        <f t="shared" si="28"/>
        <v>0</v>
      </c>
      <c r="H152" s="21">
        <f t="shared" si="28"/>
        <v>0</v>
      </c>
      <c r="I152" s="21">
        <f t="shared" si="28"/>
        <v>0</v>
      </c>
      <c r="J152" s="21">
        <f t="shared" si="28"/>
        <v>0</v>
      </c>
      <c r="K152" s="21">
        <f t="shared" si="28"/>
        <v>0</v>
      </c>
      <c r="L152" s="21">
        <f t="shared" si="28"/>
        <v>0</v>
      </c>
      <c r="M152" s="21">
        <f t="shared" si="28"/>
        <v>0</v>
      </c>
      <c r="N152" s="21">
        <f t="shared" si="28"/>
        <v>0</v>
      </c>
      <c r="O152" s="21">
        <f>SUM(C152:N152)</f>
        <v>0</v>
      </c>
      <c r="P152" s="20"/>
    </row>
    <row r="153" spans="2:16" ht="12.75">
      <c r="B153" s="17" t="s">
        <v>34</v>
      </c>
      <c r="C153" s="21">
        <f aca="true" t="shared" si="29" ref="C153:N153">$P153/12</f>
        <v>0.9941666666666666</v>
      </c>
      <c r="D153" s="21">
        <f t="shared" si="29"/>
        <v>0.9941666666666666</v>
      </c>
      <c r="E153" s="21">
        <f t="shared" si="29"/>
        <v>0.9941666666666666</v>
      </c>
      <c r="F153" s="21">
        <f t="shared" si="29"/>
        <v>0.9941666666666666</v>
      </c>
      <c r="G153" s="21">
        <f t="shared" si="29"/>
        <v>0.9941666666666666</v>
      </c>
      <c r="H153" s="21">
        <f t="shared" si="29"/>
        <v>0.9941666666666666</v>
      </c>
      <c r="I153" s="21">
        <f t="shared" si="29"/>
        <v>0.9941666666666666</v>
      </c>
      <c r="J153" s="21">
        <f t="shared" si="29"/>
        <v>0.9941666666666666</v>
      </c>
      <c r="K153" s="21">
        <f t="shared" si="29"/>
        <v>0.9941666666666666</v>
      </c>
      <c r="L153" s="21">
        <f t="shared" si="29"/>
        <v>0.9941666666666666</v>
      </c>
      <c r="M153" s="21">
        <f t="shared" si="29"/>
        <v>0.9941666666666666</v>
      </c>
      <c r="N153" s="21">
        <f t="shared" si="29"/>
        <v>0.9941666666666666</v>
      </c>
      <c r="O153" s="21">
        <f>SUM(C153:N153)</f>
        <v>11.93</v>
      </c>
      <c r="P153" s="50">
        <f>'Existing Loans'!F17*12</f>
        <v>11.93</v>
      </c>
    </row>
    <row r="154" spans="2:14" ht="12.75">
      <c r="B154" s="17" t="s">
        <v>26</v>
      </c>
      <c r="C154" s="29">
        <f>'Existing Loans'!$E18</f>
        <v>0.07120000000000001</v>
      </c>
      <c r="D154" s="29">
        <f>'Existing Loans'!$E18</f>
        <v>0.07120000000000001</v>
      </c>
      <c r="E154" s="29">
        <f>'Existing Loans'!$E18</f>
        <v>0.07120000000000001</v>
      </c>
      <c r="F154" s="29">
        <f>'Existing Loans'!$E18</f>
        <v>0.07120000000000001</v>
      </c>
      <c r="G154" s="29">
        <f>'Existing Loans'!$E18</f>
        <v>0.07120000000000001</v>
      </c>
      <c r="H154" s="29">
        <f>'Existing Loans'!$E18</f>
        <v>0.07120000000000001</v>
      </c>
      <c r="I154" s="29">
        <f>'Existing Loans'!$E18</f>
        <v>0.07120000000000001</v>
      </c>
      <c r="J154" s="29">
        <f>'Existing Loans'!$E18</f>
        <v>0.07120000000000001</v>
      </c>
      <c r="K154" s="29">
        <f>'Existing Loans'!$E18</f>
        <v>0.07120000000000001</v>
      </c>
      <c r="L154" s="29">
        <f>'Existing Loans'!$E18</f>
        <v>0.07120000000000001</v>
      </c>
      <c r="M154" s="29">
        <f>'Existing Loans'!$E18</f>
        <v>0.07120000000000001</v>
      </c>
      <c r="N154" s="29">
        <f>'Existing Loans'!$E18</f>
        <v>0.07120000000000001</v>
      </c>
    </row>
    <row r="155" spans="1:16" ht="12.75">
      <c r="A155" s="19"/>
      <c r="B155" s="17" t="s">
        <v>35</v>
      </c>
      <c r="C155" s="21">
        <f aca="true" t="shared" si="30" ref="C155:N155">C154*(B163+B161)/12</f>
        <v>0.005933333333333335</v>
      </c>
      <c r="D155" s="21">
        <f t="shared" si="30"/>
        <v>3.4611111111111256E-05</v>
      </c>
      <c r="E155" s="21">
        <f t="shared" si="30"/>
        <v>-0.005864111111111112</v>
      </c>
      <c r="F155" s="21">
        <f t="shared" si="30"/>
        <v>-0.011762833333333335</v>
      </c>
      <c r="G155" s="21">
        <f t="shared" si="30"/>
        <v>-0.01766155555555556</v>
      </c>
      <c r="H155" s="21">
        <f t="shared" si="30"/>
        <v>-0.02356027777777778</v>
      </c>
      <c r="I155" s="21">
        <f t="shared" si="30"/>
        <v>-0.029459000000000003</v>
      </c>
      <c r="J155" s="21">
        <f t="shared" si="30"/>
        <v>-0.03535772222222223</v>
      </c>
      <c r="K155" s="21">
        <f t="shared" si="30"/>
        <v>-0.04125644444444445</v>
      </c>
      <c r="L155" s="21">
        <f t="shared" si="30"/>
        <v>-0.04715516666666667</v>
      </c>
      <c r="M155" s="21">
        <f t="shared" si="30"/>
        <v>-0.0530538888888889</v>
      </c>
      <c r="N155" s="21">
        <f t="shared" si="30"/>
        <v>-0.058952611111111115</v>
      </c>
      <c r="O155" s="21">
        <f>SUM(C155:N155)</f>
        <v>-0.3181156666666667</v>
      </c>
      <c r="P155" s="20"/>
    </row>
    <row r="156" spans="1:16" ht="12.75">
      <c r="A156" s="19"/>
      <c r="B156" s="17" t="s">
        <v>36</v>
      </c>
      <c r="C156" s="20">
        <f aca="true" t="shared" si="31" ref="C156:N156">$P156/12</f>
        <v>0</v>
      </c>
      <c r="D156" s="20">
        <f t="shared" si="31"/>
        <v>0</v>
      </c>
      <c r="E156" s="20">
        <f t="shared" si="31"/>
        <v>0</v>
      </c>
      <c r="F156" s="20">
        <f t="shared" si="31"/>
        <v>0</v>
      </c>
      <c r="G156" s="20">
        <f t="shared" si="31"/>
        <v>0</v>
      </c>
      <c r="H156" s="20">
        <f t="shared" si="31"/>
        <v>0</v>
      </c>
      <c r="I156" s="20">
        <f t="shared" si="31"/>
        <v>0</v>
      </c>
      <c r="J156" s="20">
        <f t="shared" si="31"/>
        <v>0</v>
      </c>
      <c r="K156" s="20">
        <f t="shared" si="31"/>
        <v>0</v>
      </c>
      <c r="L156" s="20">
        <f t="shared" si="31"/>
        <v>0</v>
      </c>
      <c r="M156" s="20">
        <f t="shared" si="31"/>
        <v>0</v>
      </c>
      <c r="N156" s="20">
        <f t="shared" si="31"/>
        <v>0</v>
      </c>
      <c r="O156" s="21">
        <f>SUM(C156:N156)</f>
        <v>0</v>
      </c>
      <c r="P156" s="36"/>
    </row>
    <row r="157" spans="1:16" ht="12.75">
      <c r="A157" s="17" t="s">
        <v>37</v>
      </c>
      <c r="C157" s="30">
        <f>C145+C148+C149-C153-C152-C155-C156</f>
        <v>996.9997000000001</v>
      </c>
      <c r="D157" s="30">
        <f aca="true" t="shared" si="32" ref="D157:N157">D145+D148+D149-D152-D153-D155-D156</f>
        <v>994.0145332882835</v>
      </c>
      <c r="E157" s="30">
        <f t="shared" si="32"/>
        <v>991.0444998648502</v>
      </c>
      <c r="F157" s="30">
        <f t="shared" si="32"/>
        <v>988.0895997297002</v>
      </c>
      <c r="G157" s="30">
        <f t="shared" si="32"/>
        <v>985.1498328828337</v>
      </c>
      <c r="H157" s="30">
        <f t="shared" si="32"/>
        <v>982.2251993242504</v>
      </c>
      <c r="I157" s="30">
        <f t="shared" si="32"/>
        <v>979.3156990539504</v>
      </c>
      <c r="J157" s="30">
        <f t="shared" si="32"/>
        <v>976.4213320719338</v>
      </c>
      <c r="K157" s="30">
        <f t="shared" si="32"/>
        <v>973.5420983782005</v>
      </c>
      <c r="L157" s="30">
        <f t="shared" si="32"/>
        <v>970.6779979727506</v>
      </c>
      <c r="M157" s="30">
        <f t="shared" si="32"/>
        <v>967.829030855584</v>
      </c>
      <c r="N157" s="30">
        <f t="shared" si="32"/>
        <v>964.9951970267007</v>
      </c>
      <c r="O157" s="30">
        <f>N157</f>
        <v>964.9951970267007</v>
      </c>
      <c r="P157" s="21"/>
    </row>
    <row r="158" ht="12.75">
      <c r="P158" s="21"/>
    </row>
    <row r="159" spans="1:16" ht="12.75">
      <c r="A159" s="17" t="s">
        <v>38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1:16" ht="12.75">
      <c r="A160" s="19"/>
      <c r="B160" s="17" t="s">
        <v>39</v>
      </c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2:16" ht="12.75">
      <c r="B161" s="20"/>
      <c r="C161" s="30">
        <f aca="true" t="shared" si="33" ref="C161:N161">B161+C148-C152</f>
        <v>0</v>
      </c>
      <c r="D161" s="30">
        <f t="shared" si="33"/>
        <v>0</v>
      </c>
      <c r="E161" s="30">
        <f t="shared" si="33"/>
        <v>0</v>
      </c>
      <c r="F161" s="30">
        <f t="shared" si="33"/>
        <v>0</v>
      </c>
      <c r="G161" s="30">
        <f t="shared" si="33"/>
        <v>0</v>
      </c>
      <c r="H161" s="30">
        <f t="shared" si="33"/>
        <v>0</v>
      </c>
      <c r="I161" s="30">
        <f t="shared" si="33"/>
        <v>0</v>
      </c>
      <c r="J161" s="30">
        <f t="shared" si="33"/>
        <v>0</v>
      </c>
      <c r="K161" s="30">
        <f t="shared" si="33"/>
        <v>0</v>
      </c>
      <c r="L161" s="30">
        <f t="shared" si="33"/>
        <v>0</v>
      </c>
      <c r="M161" s="30">
        <f t="shared" si="33"/>
        <v>0</v>
      </c>
      <c r="N161" s="30">
        <f t="shared" si="33"/>
        <v>0</v>
      </c>
      <c r="O161" s="21"/>
      <c r="P161" s="21"/>
    </row>
    <row r="162" spans="1:16" ht="12.75">
      <c r="A162" s="19"/>
      <c r="B162" s="17" t="s">
        <v>40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2:16" ht="12.75">
      <c r="B163" s="21">
        <f>'Existing Loans'!B17</f>
        <v>1</v>
      </c>
      <c r="C163" s="21">
        <f aca="true" t="shared" si="34" ref="C163:N163">B163-C153</f>
        <v>0.005833333333333357</v>
      </c>
      <c r="D163" s="21">
        <f t="shared" si="34"/>
        <v>-0.9883333333333333</v>
      </c>
      <c r="E163" s="21">
        <f t="shared" si="34"/>
        <v>-1.9825</v>
      </c>
      <c r="F163" s="21">
        <f t="shared" si="34"/>
        <v>-2.9766666666666666</v>
      </c>
      <c r="G163" s="21">
        <f t="shared" si="34"/>
        <v>-3.970833333333333</v>
      </c>
      <c r="H163" s="21">
        <f t="shared" si="34"/>
        <v>-4.965</v>
      </c>
      <c r="I163" s="21">
        <f t="shared" si="34"/>
        <v>-5.9591666666666665</v>
      </c>
      <c r="J163" s="21">
        <f t="shared" si="34"/>
        <v>-6.953333333333333</v>
      </c>
      <c r="K163" s="21">
        <f t="shared" si="34"/>
        <v>-7.9475</v>
      </c>
      <c r="L163" s="21">
        <f t="shared" si="34"/>
        <v>-8.941666666666666</v>
      </c>
      <c r="M163" s="21">
        <f t="shared" si="34"/>
        <v>-9.935833333333333</v>
      </c>
      <c r="N163" s="21">
        <f t="shared" si="34"/>
        <v>-10.93</v>
      </c>
      <c r="O163" s="21"/>
      <c r="P163" s="21"/>
    </row>
    <row r="164" spans="1:16" ht="12.75">
      <c r="A164" s="19"/>
      <c r="B164" s="21" t="s">
        <v>71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2:16" ht="12.75">
      <c r="B165" s="21">
        <f>'Existing Loans'!B33+'Existing Loans'!B49</f>
        <v>2</v>
      </c>
      <c r="C165" s="46">
        <f aca="true" t="shared" si="35" ref="C165:N165">B165+C149-C135-C138-C139-C140</f>
        <v>0.0090766666666664</v>
      </c>
      <c r="D165" s="46">
        <f t="shared" si="35"/>
        <v>-1.9818466666666672</v>
      </c>
      <c r="E165" s="46">
        <f t="shared" si="35"/>
        <v>-3.9727700000000006</v>
      </c>
      <c r="F165" s="46">
        <f t="shared" si="35"/>
        <v>-5.963693333333334</v>
      </c>
      <c r="G165" s="46">
        <f t="shared" si="35"/>
        <v>-7.954616666666668</v>
      </c>
      <c r="H165" s="46">
        <f t="shared" si="35"/>
        <v>-9.945540000000001</v>
      </c>
      <c r="I165" s="46">
        <f t="shared" si="35"/>
        <v>-11.936463333333334</v>
      </c>
      <c r="J165" s="46">
        <f t="shared" si="35"/>
        <v>-13.927386666666667</v>
      </c>
      <c r="K165" s="46">
        <f t="shared" si="35"/>
        <v>-15.91831</v>
      </c>
      <c r="L165" s="46">
        <f t="shared" si="35"/>
        <v>-17.909233333333333</v>
      </c>
      <c r="M165" s="46">
        <f t="shared" si="35"/>
        <v>-19.900156666666668</v>
      </c>
      <c r="N165" s="46">
        <f t="shared" si="35"/>
        <v>-21.891080000000002</v>
      </c>
      <c r="O165" s="21"/>
      <c r="P165" s="21"/>
    </row>
    <row r="166" spans="1:16" ht="12.75">
      <c r="A166" s="19"/>
      <c r="B166" s="21" t="s">
        <v>41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P166" s="21"/>
    </row>
    <row r="167" spans="2:16" ht="12.75">
      <c r="B167" s="21">
        <f aca="true" t="shared" si="36" ref="B167:N167">B165+B163+B161</f>
        <v>3</v>
      </c>
      <c r="C167" s="46">
        <f t="shared" si="36"/>
        <v>0.014909999999999757</v>
      </c>
      <c r="D167" s="46">
        <f t="shared" si="36"/>
        <v>-2.9701800000000005</v>
      </c>
      <c r="E167" s="46">
        <f t="shared" si="36"/>
        <v>-5.9552700000000005</v>
      </c>
      <c r="F167" s="46">
        <f t="shared" si="36"/>
        <v>-8.940360000000002</v>
      </c>
      <c r="G167" s="46">
        <f t="shared" si="36"/>
        <v>-11.925450000000001</v>
      </c>
      <c r="H167" s="46">
        <f t="shared" si="36"/>
        <v>-14.910540000000001</v>
      </c>
      <c r="I167" s="46">
        <f t="shared" si="36"/>
        <v>-17.89563</v>
      </c>
      <c r="J167" s="46">
        <f t="shared" si="36"/>
        <v>-20.88072</v>
      </c>
      <c r="K167" s="46">
        <f t="shared" si="36"/>
        <v>-23.86581</v>
      </c>
      <c r="L167" s="46">
        <f t="shared" si="36"/>
        <v>-26.8509</v>
      </c>
      <c r="M167" s="46">
        <f t="shared" si="36"/>
        <v>-29.835990000000002</v>
      </c>
      <c r="N167" s="46">
        <f t="shared" si="36"/>
        <v>-32.82108</v>
      </c>
      <c r="O167" s="21"/>
      <c r="P167" s="21"/>
    </row>
    <row r="168" spans="1:16" ht="12.75">
      <c r="A168" s="17" t="s">
        <v>42</v>
      </c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1:16" ht="12.75">
      <c r="A169" s="19"/>
      <c r="B169" s="17" t="s">
        <v>43</v>
      </c>
      <c r="C169" s="21">
        <f aca="true" t="shared" si="37" ref="C169:N169">C40+C144+C148+C149</f>
        <v>1000</v>
      </c>
      <c r="D169" s="21">
        <f t="shared" si="37"/>
        <v>996.9997000000001</v>
      </c>
      <c r="E169" s="21">
        <f t="shared" si="37"/>
        <v>994.0145332882835</v>
      </c>
      <c r="F169" s="21">
        <f t="shared" si="37"/>
        <v>991.0444998648502</v>
      </c>
      <c r="G169" s="21">
        <f t="shared" si="37"/>
        <v>988.0895997297002</v>
      </c>
      <c r="H169" s="21">
        <f t="shared" si="37"/>
        <v>985.1498328828337</v>
      </c>
      <c r="I169" s="21">
        <f t="shared" si="37"/>
        <v>982.2251993242504</v>
      </c>
      <c r="J169" s="21">
        <f t="shared" si="37"/>
        <v>979.3156990539504</v>
      </c>
      <c r="K169" s="21">
        <f t="shared" si="37"/>
        <v>976.4213320719338</v>
      </c>
      <c r="L169" s="21">
        <f t="shared" si="37"/>
        <v>973.5420983782005</v>
      </c>
      <c r="M169" s="21">
        <f t="shared" si="37"/>
        <v>970.6779979727506</v>
      </c>
      <c r="N169" s="21">
        <f t="shared" si="37"/>
        <v>967.829030855584</v>
      </c>
      <c r="O169" s="21"/>
      <c r="P169" s="21"/>
    </row>
    <row r="170" spans="1:16" ht="12.75">
      <c r="A170" s="19"/>
      <c r="B170" s="17" t="s">
        <v>44</v>
      </c>
      <c r="C170" s="21">
        <f>C141+C153+C152+C155+C156+C157</f>
        <v>1000.0000000000001</v>
      </c>
      <c r="D170" s="21">
        <f aca="true" t="shared" si="38" ref="D170:N170">D141+D152+D153+D155+D156+D157</f>
        <v>996.9997000000002</v>
      </c>
      <c r="E170" s="21">
        <f t="shared" si="38"/>
        <v>994.0145332882835</v>
      </c>
      <c r="F170" s="21">
        <f t="shared" si="38"/>
        <v>991.0444998648502</v>
      </c>
      <c r="G170" s="21">
        <f t="shared" si="38"/>
        <v>988.0895997297004</v>
      </c>
      <c r="H170" s="21">
        <f t="shared" si="38"/>
        <v>985.1498328828337</v>
      </c>
      <c r="I170" s="21">
        <f t="shared" si="38"/>
        <v>982.2251993242504</v>
      </c>
      <c r="J170" s="21">
        <f t="shared" si="38"/>
        <v>979.3156990539504</v>
      </c>
      <c r="K170" s="21">
        <f t="shared" si="38"/>
        <v>976.4213320719339</v>
      </c>
      <c r="L170" s="21">
        <f t="shared" si="38"/>
        <v>973.5420983782006</v>
      </c>
      <c r="M170" s="21">
        <f t="shared" si="38"/>
        <v>970.6779979727507</v>
      </c>
      <c r="N170" s="21">
        <f t="shared" si="38"/>
        <v>967.829030855584</v>
      </c>
      <c r="O170" s="21"/>
      <c r="P170" s="21"/>
    </row>
    <row r="171" spans="1:16" ht="12.75">
      <c r="A171" s="19"/>
      <c r="B171" s="17" t="s">
        <v>45</v>
      </c>
      <c r="C171" s="21">
        <f aca="true" t="shared" si="39" ref="C171:N171">C169-C170</f>
        <v>0</v>
      </c>
      <c r="D171" s="21">
        <f t="shared" si="39"/>
        <v>0</v>
      </c>
      <c r="E171" s="21">
        <f t="shared" si="39"/>
        <v>0</v>
      </c>
      <c r="F171" s="21">
        <f t="shared" si="39"/>
        <v>0</v>
      </c>
      <c r="G171" s="21">
        <f t="shared" si="39"/>
        <v>0</v>
      </c>
      <c r="H171" s="21">
        <f t="shared" si="39"/>
        <v>0</v>
      </c>
      <c r="I171" s="21">
        <f t="shared" si="39"/>
        <v>0</v>
      </c>
      <c r="J171" s="21">
        <f t="shared" si="39"/>
        <v>0</v>
      </c>
      <c r="K171" s="21">
        <f t="shared" si="39"/>
        <v>0</v>
      </c>
      <c r="L171" s="21">
        <f t="shared" si="39"/>
        <v>0</v>
      </c>
      <c r="M171" s="21">
        <f t="shared" si="39"/>
        <v>0</v>
      </c>
      <c r="N171" s="21">
        <f t="shared" si="39"/>
        <v>0</v>
      </c>
      <c r="O171" s="21"/>
      <c r="P171" s="21"/>
    </row>
    <row r="178" spans="4:5" ht="12.75">
      <c r="D178" s="21"/>
      <c r="E178" s="21"/>
    </row>
    <row r="179" spans="4:5" ht="12.75">
      <c r="D179" s="21"/>
      <c r="E179" s="21"/>
    </row>
    <row r="183" spans="4:5" ht="12.75">
      <c r="D183" s="21"/>
      <c r="E183" s="21"/>
    </row>
    <row r="184" spans="4:5" ht="12.75">
      <c r="D184" s="21"/>
      <c r="E184" s="21"/>
    </row>
    <row r="185" spans="4:5" ht="12.75">
      <c r="D185" s="21"/>
      <c r="E185" s="21"/>
    </row>
    <row r="186" spans="4:5" ht="12.75">
      <c r="D186" s="21"/>
      <c r="E186" s="21"/>
    </row>
    <row r="187" spans="4:5" ht="12.75">
      <c r="D187" s="21"/>
      <c r="E187" s="21"/>
    </row>
    <row r="188" spans="4:5" ht="12.75">
      <c r="D188" s="21"/>
      <c r="E188" s="21"/>
    </row>
    <row r="189" spans="4:5" ht="12.75">
      <c r="D189" s="21"/>
      <c r="E189" s="21"/>
    </row>
    <row r="190" spans="4:5" ht="12.75">
      <c r="D190" s="21"/>
      <c r="E190" s="21"/>
    </row>
    <row r="191" spans="4:5" ht="12.75">
      <c r="D191" s="21"/>
      <c r="E191" s="21"/>
    </row>
    <row r="192" spans="4:5" ht="12.75">
      <c r="D192" s="21"/>
      <c r="E192" s="21"/>
    </row>
    <row r="193" spans="4:5" ht="12.75">
      <c r="D193" s="21"/>
      <c r="E193" s="21"/>
    </row>
    <row r="194" spans="4:5" ht="12.75">
      <c r="D194" s="21"/>
      <c r="E194" s="21"/>
    </row>
    <row r="195" spans="4:5" ht="12.75">
      <c r="D195" s="21"/>
      <c r="E195" s="21"/>
    </row>
    <row r="196" spans="4:5" ht="12.75">
      <c r="D196" s="21"/>
      <c r="E196" s="21"/>
    </row>
    <row r="197" spans="4:5" ht="12.75">
      <c r="D197" s="21"/>
      <c r="E197" s="21"/>
    </row>
    <row r="198" spans="4:5" ht="12.75">
      <c r="D198" s="21"/>
      <c r="E198" s="21"/>
    </row>
    <row r="199" spans="4:5" ht="12.75">
      <c r="D199" s="21"/>
      <c r="E199" s="21"/>
    </row>
    <row r="200" spans="4:5" ht="12.75">
      <c r="D200" s="21"/>
      <c r="E200" s="21"/>
    </row>
    <row r="201" spans="4:5" ht="12.75">
      <c r="D201" s="21"/>
      <c r="E201" s="21"/>
    </row>
    <row r="202" spans="4:5" ht="12.75">
      <c r="D202" s="21"/>
      <c r="E202" s="21"/>
    </row>
    <row r="203" spans="4:5" ht="12.75">
      <c r="D203" s="21"/>
      <c r="E203" s="21"/>
    </row>
    <row r="204" spans="4:5" ht="12.75">
      <c r="D204" s="21"/>
      <c r="E204" s="21"/>
    </row>
    <row r="205" spans="4:5" ht="12.75">
      <c r="D205" s="21"/>
      <c r="E205" s="21"/>
    </row>
    <row r="206" spans="4:5" ht="12.75">
      <c r="D206" s="21"/>
      <c r="E206" s="21"/>
    </row>
    <row r="207" spans="4:5" ht="12.75">
      <c r="D207" s="21"/>
      <c r="E207" s="21"/>
    </row>
    <row r="208" spans="4:5" ht="12.75">
      <c r="D208" s="21"/>
      <c r="E208" s="21"/>
    </row>
    <row r="209" spans="4:5" ht="12.75">
      <c r="D209" s="21"/>
      <c r="E209" s="21"/>
    </row>
    <row r="210" spans="4:5" ht="12.75">
      <c r="D210" s="21"/>
      <c r="E210" s="21"/>
    </row>
    <row r="211" spans="4:5" ht="12.75">
      <c r="D211" s="21"/>
      <c r="E211" s="21"/>
    </row>
    <row r="212" spans="4:5" ht="12.75">
      <c r="D212" s="21"/>
      <c r="E212" s="21"/>
    </row>
    <row r="213" spans="4:5" ht="12.75">
      <c r="D213" s="21"/>
      <c r="E213" s="21"/>
    </row>
    <row r="214" spans="4:5" ht="12.75">
      <c r="D214" s="21"/>
      <c r="E214" s="21"/>
    </row>
    <row r="215" spans="4:5" ht="12.75">
      <c r="D215" s="21"/>
      <c r="E215" s="21"/>
    </row>
    <row r="216" spans="4:5" ht="12.75">
      <c r="D216" s="21"/>
      <c r="E216" s="21"/>
    </row>
    <row r="217" spans="4:5" ht="12.75">
      <c r="D217" s="21"/>
      <c r="E217" s="21"/>
    </row>
    <row r="218" spans="4:5" ht="12.75">
      <c r="D218" s="21"/>
      <c r="E218" s="21"/>
    </row>
    <row r="219" spans="4:5" ht="12.75">
      <c r="D219" s="21"/>
      <c r="E219" s="21"/>
    </row>
    <row r="220" spans="4:5" ht="12.75">
      <c r="D220" s="21"/>
      <c r="E220" s="21"/>
    </row>
    <row r="221" spans="4:5" ht="12.75">
      <c r="D221" s="21"/>
      <c r="E221" s="21"/>
    </row>
    <row r="222" spans="4:5" ht="12.75">
      <c r="D222" s="21"/>
      <c r="E222" s="21"/>
    </row>
    <row r="223" spans="4:5" ht="12.75">
      <c r="D223" s="21"/>
      <c r="E223" s="21"/>
    </row>
    <row r="224" spans="4:5" ht="12.75">
      <c r="D224" s="21"/>
      <c r="E224" s="21"/>
    </row>
    <row r="225" spans="4:5" ht="12.75">
      <c r="D225" s="21"/>
      <c r="E225" s="21"/>
    </row>
    <row r="226" spans="4:5" ht="12.75">
      <c r="D226" s="21"/>
      <c r="E226" s="21"/>
    </row>
    <row r="227" spans="4:5" ht="12.75">
      <c r="D227" s="21"/>
      <c r="E227" s="21"/>
    </row>
    <row r="228" spans="4:5" ht="12.75">
      <c r="D228" s="21"/>
      <c r="E228" s="21"/>
    </row>
    <row r="229" spans="4:5" ht="12.75">
      <c r="D229" s="21"/>
      <c r="E229" s="21"/>
    </row>
    <row r="230" spans="4:5" ht="12.75">
      <c r="D230" s="21"/>
      <c r="E230" s="21"/>
    </row>
    <row r="231" spans="4:5" ht="12.75">
      <c r="D231" s="21"/>
      <c r="E231" s="21"/>
    </row>
    <row r="232" spans="4:5" ht="12.75">
      <c r="D232" s="21"/>
      <c r="E232" s="21"/>
    </row>
    <row r="234" spans="4:5" ht="12.75">
      <c r="D234" s="21"/>
      <c r="E234" s="21"/>
    </row>
    <row r="235" spans="4:5" ht="12.75">
      <c r="D235" s="21"/>
      <c r="E235" s="21"/>
    </row>
    <row r="236" spans="4:5" ht="12.75">
      <c r="D236" s="21"/>
      <c r="E236" s="21"/>
    </row>
    <row r="237" spans="4:5" ht="12.75">
      <c r="D237" s="21"/>
      <c r="E237" s="21"/>
    </row>
    <row r="238" spans="4:5" ht="12.75">
      <c r="D238" s="21"/>
      <c r="E238" s="21"/>
    </row>
    <row r="239" spans="4:5" ht="12.75">
      <c r="D239" s="21"/>
      <c r="E239" s="21"/>
    </row>
    <row r="240" spans="4:5" ht="12.75">
      <c r="D240" s="21"/>
      <c r="E240" s="21"/>
    </row>
    <row r="241" spans="4:5" ht="12.75">
      <c r="D241" s="21"/>
      <c r="E241" s="21"/>
    </row>
    <row r="242" spans="4:5" ht="12.75">
      <c r="D242" s="21"/>
      <c r="E242" s="21"/>
    </row>
    <row r="243" spans="4:5" ht="12.75">
      <c r="D243" s="21"/>
      <c r="E243" s="21"/>
    </row>
    <row r="244" spans="4:5" ht="12.75">
      <c r="D244" s="21"/>
      <c r="E244" s="21"/>
    </row>
    <row r="245" spans="4:5" ht="12.75">
      <c r="D245" s="21"/>
      <c r="E245" s="21"/>
    </row>
    <row r="246" spans="4:5" ht="12.75">
      <c r="D246" s="21"/>
      <c r="E246" s="21"/>
    </row>
    <row r="247" spans="4:5" ht="12.75">
      <c r="D247" s="21"/>
      <c r="E247" s="21"/>
    </row>
  </sheetData>
  <sheetProtection password="9009" sheet="1"/>
  <conditionalFormatting sqref="C161:N161 P3">
    <cfRule type="cellIs" priority="1" dxfId="4" operator="greaterThan" stopIfTrue="1">
      <formula>0</formula>
    </cfRule>
  </conditionalFormatting>
  <conditionalFormatting sqref="P2">
    <cfRule type="cellIs" priority="2" dxfId="5" operator="greaterThan" stopIfTrue="1">
      <formula>0</formula>
    </cfRule>
  </conditionalFormatting>
  <printOptions/>
  <pageMargins left="0.5" right="0.25" top="0.5" bottom="0.5" header="0" footer="0"/>
  <pageSetup fitToHeight="4" fitToWidth="1" orientation="landscape" scale="88"/>
  <rowBreaks count="1" manualBreakCount="1">
    <brk id="118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I185"/>
  <sheetViews>
    <sheetView showGridLines="0"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"/>
    </sheetView>
  </sheetViews>
  <sheetFormatPr defaultColWidth="13.625" defaultRowHeight="12.75"/>
  <cols>
    <col min="1" max="1" width="4.875" style="1" customWidth="1"/>
    <col min="2" max="2" width="22.625" style="1" customWidth="1"/>
    <col min="3" max="14" width="9.625" style="1" customWidth="1"/>
    <col min="15" max="16" width="10.625" style="1" customWidth="1"/>
    <col min="17" max="16384" width="13.625" style="1" customWidth="1"/>
  </cols>
  <sheetData>
    <row r="1" ht="19.5">
      <c r="J1" s="13" t="s">
        <v>125</v>
      </c>
    </row>
    <row r="2" spans="1:18" ht="12.75">
      <c r="A2" s="1" t="s">
        <v>126</v>
      </c>
      <c r="C2" s="16"/>
      <c r="D2" s="14" t="s">
        <v>46</v>
      </c>
      <c r="E2" s="15" t="s">
        <v>261</v>
      </c>
      <c r="F2" s="15"/>
      <c r="O2" s="48" t="s">
        <v>118</v>
      </c>
      <c r="P2" s="21">
        <f>O96</f>
        <v>964.9951970267007</v>
      </c>
      <c r="R2" s="17"/>
    </row>
    <row r="3" spans="1:16" ht="12.75">
      <c r="A3" s="34" t="str">
        <f>E2</f>
        <v>Sched F Categories</v>
      </c>
      <c r="B3" s="34"/>
      <c r="C3" s="16"/>
      <c r="D3" s="14" t="s">
        <v>0</v>
      </c>
      <c r="E3" s="15"/>
      <c r="F3" s="15"/>
      <c r="O3" s="48" t="s">
        <v>117</v>
      </c>
      <c r="P3" s="52">
        <f>N99</f>
        <v>0</v>
      </c>
    </row>
    <row r="4" spans="1:16" ht="12.75">
      <c r="A4" s="24" t="s">
        <v>68</v>
      </c>
      <c r="B4" s="24"/>
      <c r="L4" s="57" t="s">
        <v>268</v>
      </c>
      <c r="P4" s="1" t="s">
        <v>107</v>
      </c>
    </row>
    <row r="5" spans="1:35" ht="12.75">
      <c r="A5" s="34"/>
      <c r="B5" s="35" t="s">
        <v>270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</v>
      </c>
      <c r="P5" s="47" t="s">
        <v>108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</row>
    <row r="6" spans="2:35" ht="12.75">
      <c r="B6" s="17" t="s">
        <v>72</v>
      </c>
      <c r="C6" s="41">
        <v>1000</v>
      </c>
      <c r="D6" s="21">
        <f aca="true" t="shared" si="0" ref="D6:N6">C96</f>
        <v>996.9997000000001</v>
      </c>
      <c r="E6" s="21">
        <f t="shared" si="0"/>
        <v>994.0145332882835</v>
      </c>
      <c r="F6" s="21">
        <f t="shared" si="0"/>
        <v>991.0444998648502</v>
      </c>
      <c r="G6" s="21">
        <f t="shared" si="0"/>
        <v>988.0895997297002</v>
      </c>
      <c r="H6" s="21">
        <f t="shared" si="0"/>
        <v>985.1498328828337</v>
      </c>
      <c r="I6" s="21">
        <f t="shared" si="0"/>
        <v>982.2251993242504</v>
      </c>
      <c r="J6" s="21">
        <f t="shared" si="0"/>
        <v>979.3156990539504</v>
      </c>
      <c r="K6" s="21">
        <f t="shared" si="0"/>
        <v>976.4213320719338</v>
      </c>
      <c r="L6" s="21">
        <f t="shared" si="0"/>
        <v>973.5420983782005</v>
      </c>
      <c r="M6" s="21">
        <f t="shared" si="0"/>
        <v>970.6779979727506</v>
      </c>
      <c r="N6" s="21">
        <f t="shared" si="0"/>
        <v>967.829030855584</v>
      </c>
      <c r="O6" s="18" t="s">
        <v>14</v>
      </c>
      <c r="P6" s="47" t="s">
        <v>109</v>
      </c>
      <c r="W6" s="17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16" ht="12.75">
      <c r="A7" s="19" t="s">
        <v>119</v>
      </c>
      <c r="B7" s="23" t="s">
        <v>15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41">
        <v>0</v>
      </c>
      <c r="B8" s="1" t="s">
        <v>120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26">
        <f>SUM(C8:N8)/12</f>
        <v>0</v>
      </c>
      <c r="P8" s="21" t="s">
        <v>196</v>
      </c>
    </row>
    <row r="9" spans="1:16" ht="12.75">
      <c r="A9" s="41">
        <v>0</v>
      </c>
      <c r="B9" s="1" t="s">
        <v>121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26">
        <f>AVERAGE(A9:N9)</f>
        <v>0</v>
      </c>
      <c r="P9" s="21" t="s">
        <v>197</v>
      </c>
    </row>
    <row r="10" spans="1:16" ht="12.75">
      <c r="A10" s="25">
        <f>A8*A9*31</f>
        <v>0</v>
      </c>
      <c r="B10" s="1" t="s">
        <v>122</v>
      </c>
      <c r="C10" s="25">
        <f>C8*C9*31</f>
        <v>0</v>
      </c>
      <c r="D10" s="25">
        <f>D8*D9*28</f>
        <v>0</v>
      </c>
      <c r="E10" s="25">
        <f>E8*E9*31</f>
        <v>0</v>
      </c>
      <c r="F10" s="25">
        <f>F8*F9*30</f>
        <v>0</v>
      </c>
      <c r="G10" s="25">
        <f>G8*G9*31</f>
        <v>0</v>
      </c>
      <c r="H10" s="25">
        <f>H8*H9*30</f>
        <v>0</v>
      </c>
      <c r="I10" s="25">
        <f>I8*I9*31</f>
        <v>0</v>
      </c>
      <c r="J10" s="25">
        <f>J8*J9*31</f>
        <v>0</v>
      </c>
      <c r="K10" s="25">
        <f>K8*K9*30</f>
        <v>0</v>
      </c>
      <c r="L10" s="25">
        <f>L8*L9*31</f>
        <v>0</v>
      </c>
      <c r="M10" s="25">
        <f>M8*M9*30</f>
        <v>0</v>
      </c>
      <c r="N10" s="25">
        <f>N8*N9*31</f>
        <v>0</v>
      </c>
      <c r="O10" s="25">
        <f>SUM(C10:N10)/100</f>
        <v>0</v>
      </c>
      <c r="P10" s="21" t="s">
        <v>97</v>
      </c>
    </row>
    <row r="11" spans="1:16" ht="12.75">
      <c r="A11" s="53">
        <v>0</v>
      </c>
      <c r="B11" s="1" t="s">
        <v>123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2" t="e">
        <f>O12/(SUM(A10:M10))*100</f>
        <v>#DIV/0!</v>
      </c>
      <c r="P11" s="21" t="s">
        <v>98</v>
      </c>
    </row>
    <row r="12" spans="1:16" ht="12.75">
      <c r="A12" s="19"/>
      <c r="B12" s="1" t="s">
        <v>124</v>
      </c>
      <c r="C12" s="21">
        <f>(A10/100)*A11</f>
        <v>0</v>
      </c>
      <c r="D12" s="21">
        <f>(C10/100)*C11</f>
        <v>0</v>
      </c>
      <c r="E12" s="21">
        <f aca="true" t="shared" si="1" ref="E12:N12">(D10/100)*D11</f>
        <v>0</v>
      </c>
      <c r="F12" s="21">
        <f t="shared" si="1"/>
        <v>0</v>
      </c>
      <c r="G12" s="21">
        <f t="shared" si="1"/>
        <v>0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51">
        <f>SUM(C12:N12)</f>
        <v>0</v>
      </c>
      <c r="P12" s="51"/>
    </row>
    <row r="13" spans="1:16" ht="12.75">
      <c r="A13" s="18">
        <v>1</v>
      </c>
      <c r="B13" s="16" t="s">
        <v>228</v>
      </c>
      <c r="C13" s="20">
        <f aca="true" t="shared" si="2" ref="C13:N22">$P13/12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1">
        <f aca="true" t="shared" si="3" ref="O13:O29">SUM(C13:N13)</f>
        <v>0</v>
      </c>
      <c r="P13" s="36"/>
    </row>
    <row r="14" spans="1:16" ht="12.75">
      <c r="A14" s="18">
        <v>4</v>
      </c>
      <c r="B14" s="16" t="s">
        <v>215</v>
      </c>
      <c r="C14" s="20">
        <f t="shared" si="2"/>
        <v>0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1">
        <f t="shared" si="3"/>
        <v>0</v>
      </c>
      <c r="P14" s="36"/>
    </row>
    <row r="15" spans="1:16" ht="12.75">
      <c r="A15" s="18">
        <v>4</v>
      </c>
      <c r="B15" s="16" t="s">
        <v>217</v>
      </c>
      <c r="C15" s="20">
        <f t="shared" si="2"/>
        <v>0</v>
      </c>
      <c r="D15" s="20">
        <f t="shared" si="2"/>
        <v>0</v>
      </c>
      <c r="E15" s="20">
        <f t="shared" si="2"/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0">
        <f t="shared" si="2"/>
        <v>0</v>
      </c>
      <c r="M15" s="20">
        <f t="shared" si="2"/>
        <v>0</v>
      </c>
      <c r="N15" s="20">
        <f t="shared" si="2"/>
        <v>0</v>
      </c>
      <c r="O15" s="21">
        <f t="shared" si="3"/>
        <v>0</v>
      </c>
      <c r="P15" s="36"/>
    </row>
    <row r="16" spans="1:16" ht="12.75">
      <c r="A16" s="18">
        <v>5</v>
      </c>
      <c r="B16" s="16" t="s">
        <v>218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1">
        <f t="shared" si="3"/>
        <v>0</v>
      </c>
      <c r="P16" s="36"/>
    </row>
    <row r="17" spans="1:16" ht="12.75">
      <c r="A17" s="18" t="s">
        <v>221</v>
      </c>
      <c r="B17" s="16" t="s">
        <v>220</v>
      </c>
      <c r="C17" s="20">
        <f t="shared" si="2"/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>
        <f t="shared" si="2"/>
        <v>0</v>
      </c>
      <c r="N17" s="20">
        <f t="shared" si="2"/>
        <v>0</v>
      </c>
      <c r="O17" s="21">
        <f t="shared" si="3"/>
        <v>0</v>
      </c>
      <c r="P17" s="36"/>
    </row>
    <row r="18" spans="1:16" ht="12.75">
      <c r="A18" s="18" t="s">
        <v>219</v>
      </c>
      <c r="B18" s="16" t="s">
        <v>223</v>
      </c>
      <c r="C18" s="20">
        <f t="shared" si="2"/>
        <v>0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0">
        <f t="shared" si="2"/>
        <v>0</v>
      </c>
      <c r="N18" s="20">
        <f t="shared" si="2"/>
        <v>0</v>
      </c>
      <c r="O18" s="21">
        <f t="shared" si="3"/>
        <v>0</v>
      </c>
      <c r="P18" s="36"/>
    </row>
    <row r="19" spans="1:16" ht="12.75">
      <c r="A19" s="18" t="s">
        <v>222</v>
      </c>
      <c r="B19" s="16" t="s">
        <v>224</v>
      </c>
      <c r="C19" s="20">
        <f t="shared" si="2"/>
        <v>0</v>
      </c>
      <c r="D19" s="20">
        <f t="shared" si="2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0">
        <f t="shared" si="2"/>
        <v>0</v>
      </c>
      <c r="K19" s="20">
        <f t="shared" si="2"/>
        <v>0</v>
      </c>
      <c r="L19" s="20">
        <f t="shared" si="2"/>
        <v>0</v>
      </c>
      <c r="M19" s="20">
        <f t="shared" si="2"/>
        <v>0</v>
      </c>
      <c r="N19" s="20">
        <f t="shared" si="2"/>
        <v>0</v>
      </c>
      <c r="O19" s="21">
        <f t="shared" si="3"/>
        <v>0</v>
      </c>
      <c r="P19" s="36"/>
    </row>
    <row r="20" spans="1:16" ht="12.75">
      <c r="A20" s="18">
        <v>8</v>
      </c>
      <c r="B20" s="16" t="s">
        <v>225</v>
      </c>
      <c r="C20" s="20">
        <f t="shared" si="2"/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0</v>
      </c>
      <c r="N20" s="20">
        <f t="shared" si="2"/>
        <v>0</v>
      </c>
      <c r="O20" s="21">
        <f t="shared" si="3"/>
        <v>0</v>
      </c>
      <c r="P20" s="36"/>
    </row>
    <row r="21" spans="1:16" ht="12.75">
      <c r="A21" s="18">
        <v>9</v>
      </c>
      <c r="B21" s="16" t="s">
        <v>226</v>
      </c>
      <c r="C21" s="20">
        <f t="shared" si="2"/>
        <v>0</v>
      </c>
      <c r="D21" s="20">
        <f t="shared" si="2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0">
        <f t="shared" si="2"/>
        <v>0</v>
      </c>
      <c r="K21" s="20">
        <f t="shared" si="2"/>
        <v>0</v>
      </c>
      <c r="L21" s="20">
        <f t="shared" si="2"/>
        <v>0</v>
      </c>
      <c r="M21" s="20">
        <f t="shared" si="2"/>
        <v>0</v>
      </c>
      <c r="N21" s="20">
        <f t="shared" si="2"/>
        <v>0</v>
      </c>
      <c r="O21" s="21">
        <f t="shared" si="3"/>
        <v>0</v>
      </c>
      <c r="P21" s="36"/>
    </row>
    <row r="22" spans="1:16" ht="12.75">
      <c r="A22" s="18">
        <v>10</v>
      </c>
      <c r="B22" s="16" t="s">
        <v>227</v>
      </c>
      <c r="C22" s="20">
        <f t="shared" si="2"/>
        <v>0</v>
      </c>
      <c r="D22" s="20">
        <f t="shared" si="2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20">
        <f t="shared" si="2"/>
        <v>0</v>
      </c>
      <c r="O22" s="21">
        <f t="shared" si="3"/>
        <v>0</v>
      </c>
      <c r="P22" s="36"/>
    </row>
    <row r="23" spans="1:16" ht="12.75">
      <c r="A23" s="17" t="s">
        <v>262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0"/>
    </row>
    <row r="24" spans="1:35" ht="12.75">
      <c r="A24" s="19"/>
      <c r="B24" s="16" t="s">
        <v>198</v>
      </c>
      <c r="C24" s="20">
        <f aca="true" t="shared" si="4" ref="C24:N26">$P24/12</f>
        <v>0</v>
      </c>
      <c r="D24" s="20">
        <f t="shared" si="4"/>
        <v>0</v>
      </c>
      <c r="E24" s="20">
        <f t="shared" si="4"/>
        <v>0</v>
      </c>
      <c r="F24" s="20">
        <f t="shared" si="4"/>
        <v>0</v>
      </c>
      <c r="G24" s="20">
        <f t="shared" si="4"/>
        <v>0</v>
      </c>
      <c r="H24" s="20">
        <f t="shared" si="4"/>
        <v>0</v>
      </c>
      <c r="I24" s="20">
        <f t="shared" si="4"/>
        <v>0</v>
      </c>
      <c r="J24" s="20">
        <f t="shared" si="4"/>
        <v>0</v>
      </c>
      <c r="K24" s="20">
        <f t="shared" si="4"/>
        <v>0</v>
      </c>
      <c r="L24" s="20">
        <f t="shared" si="4"/>
        <v>0</v>
      </c>
      <c r="M24" s="20">
        <f t="shared" si="4"/>
        <v>0</v>
      </c>
      <c r="N24" s="20">
        <f t="shared" si="4"/>
        <v>0</v>
      </c>
      <c r="O24" s="21">
        <f t="shared" si="3"/>
        <v>0</v>
      </c>
      <c r="P24" s="36"/>
      <c r="W24" s="17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16" ht="12.75">
      <c r="A25" s="19"/>
      <c r="B25" s="1" t="s">
        <v>90</v>
      </c>
      <c r="C25" s="20">
        <f t="shared" si="4"/>
        <v>0</v>
      </c>
      <c r="D25" s="20">
        <f t="shared" si="4"/>
        <v>0</v>
      </c>
      <c r="E25" s="20">
        <f t="shared" si="4"/>
        <v>0</v>
      </c>
      <c r="F25" s="20">
        <f t="shared" si="4"/>
        <v>0</v>
      </c>
      <c r="G25" s="20">
        <f t="shared" si="4"/>
        <v>0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0</v>
      </c>
      <c r="L25" s="20">
        <f t="shared" si="4"/>
        <v>0</v>
      </c>
      <c r="M25" s="20">
        <f t="shared" si="4"/>
        <v>0</v>
      </c>
      <c r="N25" s="20">
        <f t="shared" si="4"/>
        <v>0</v>
      </c>
      <c r="O25" s="21">
        <f t="shared" si="3"/>
        <v>0</v>
      </c>
      <c r="P25" s="36"/>
    </row>
    <row r="26" spans="1:16" ht="12.75">
      <c r="A26" s="19"/>
      <c r="B26" s="16" t="s">
        <v>73</v>
      </c>
      <c r="C26" s="20">
        <f t="shared" si="4"/>
        <v>0</v>
      </c>
      <c r="D26" s="20">
        <f t="shared" si="4"/>
        <v>0</v>
      </c>
      <c r="E26" s="20">
        <f t="shared" si="4"/>
        <v>0</v>
      </c>
      <c r="F26" s="20">
        <f t="shared" si="4"/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  <c r="N26" s="20">
        <f t="shared" si="4"/>
        <v>0</v>
      </c>
      <c r="O26" s="21">
        <f t="shared" si="3"/>
        <v>0</v>
      </c>
      <c r="P26" s="36"/>
    </row>
    <row r="27" spans="1:16" ht="12.75">
      <c r="A27" s="17" t="s">
        <v>17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0"/>
    </row>
    <row r="28" spans="1:16" ht="12.75">
      <c r="A28" s="19"/>
      <c r="B28" s="17" t="s">
        <v>18</v>
      </c>
      <c r="C28" s="20">
        <f aca="true" t="shared" si="5" ref="C28:N29">$P28/12</f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0">
        <f t="shared" si="5"/>
        <v>0</v>
      </c>
      <c r="H28" s="20">
        <f t="shared" si="5"/>
        <v>0</v>
      </c>
      <c r="I28" s="20">
        <f t="shared" si="5"/>
        <v>0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5"/>
        <v>0</v>
      </c>
      <c r="N28" s="20">
        <f t="shared" si="5"/>
        <v>0</v>
      </c>
      <c r="O28" s="21">
        <f t="shared" si="3"/>
        <v>0</v>
      </c>
      <c r="P28" s="36"/>
    </row>
    <row r="29" spans="1:16" ht="12.75">
      <c r="A29" s="19"/>
      <c r="B29" s="17" t="s">
        <v>19</v>
      </c>
      <c r="C29" s="20">
        <f t="shared" si="5"/>
        <v>0</v>
      </c>
      <c r="D29" s="20">
        <f t="shared" si="5"/>
        <v>0</v>
      </c>
      <c r="E29" s="20">
        <f t="shared" si="5"/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20">
        <f t="shared" si="5"/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5"/>
        <v>0</v>
      </c>
      <c r="N29" s="20">
        <f t="shared" si="5"/>
        <v>0</v>
      </c>
      <c r="O29" s="21">
        <f t="shared" si="3"/>
        <v>0</v>
      </c>
      <c r="P29" s="36"/>
    </row>
    <row r="30" spans="1:16" ht="12.75">
      <c r="A30" s="23" t="s">
        <v>101</v>
      </c>
      <c r="C30" s="49">
        <f aca="true" t="shared" si="6" ref="C30:N30">SUM(C6,C12:C29)</f>
        <v>1000</v>
      </c>
      <c r="D30" s="49">
        <f t="shared" si="6"/>
        <v>996.9997000000001</v>
      </c>
      <c r="E30" s="49">
        <f t="shared" si="6"/>
        <v>994.0145332882835</v>
      </c>
      <c r="F30" s="49">
        <f t="shared" si="6"/>
        <v>991.0444998648502</v>
      </c>
      <c r="G30" s="49">
        <f t="shared" si="6"/>
        <v>988.0895997297002</v>
      </c>
      <c r="H30" s="49">
        <f t="shared" si="6"/>
        <v>985.1498328828337</v>
      </c>
      <c r="I30" s="49">
        <f t="shared" si="6"/>
        <v>982.2251993242504</v>
      </c>
      <c r="J30" s="49">
        <f t="shared" si="6"/>
        <v>979.3156990539504</v>
      </c>
      <c r="K30" s="49">
        <f t="shared" si="6"/>
        <v>976.4213320719338</v>
      </c>
      <c r="L30" s="49">
        <f t="shared" si="6"/>
        <v>973.5420983782005</v>
      </c>
      <c r="M30" s="49">
        <f t="shared" si="6"/>
        <v>970.6779979727506</v>
      </c>
      <c r="N30" s="49">
        <f t="shared" si="6"/>
        <v>967.829030855584</v>
      </c>
      <c r="O30" s="49">
        <f>SUM(P2,O12:O29)</f>
        <v>964.9951970267007</v>
      </c>
      <c r="P30" s="20"/>
    </row>
    <row r="31" spans="1:16" ht="12.75">
      <c r="A31" s="17" t="s">
        <v>20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0"/>
    </row>
    <row r="32" spans="1:16" ht="12.75">
      <c r="A32" s="18">
        <v>12</v>
      </c>
      <c r="B32" s="16" t="s">
        <v>229</v>
      </c>
      <c r="C32" s="20">
        <f aca="true" t="shared" si="7" ref="C32:C60">$P32/12</f>
        <v>0</v>
      </c>
      <c r="D32" s="20">
        <f aca="true" t="shared" si="8" ref="D32:N40">$P32/12</f>
        <v>0</v>
      </c>
      <c r="E32" s="20">
        <f t="shared" si="8"/>
        <v>0</v>
      </c>
      <c r="F32" s="20">
        <f t="shared" si="8"/>
        <v>0</v>
      </c>
      <c r="G32" s="20">
        <f t="shared" si="8"/>
        <v>0</v>
      </c>
      <c r="H32" s="20">
        <f t="shared" si="8"/>
        <v>0</v>
      </c>
      <c r="I32" s="20">
        <f t="shared" si="8"/>
        <v>0</v>
      </c>
      <c r="J32" s="20">
        <f t="shared" si="8"/>
        <v>0</v>
      </c>
      <c r="K32" s="20">
        <f t="shared" si="8"/>
        <v>0</v>
      </c>
      <c r="L32" s="20">
        <f t="shared" si="8"/>
        <v>0</v>
      </c>
      <c r="M32" s="20">
        <f t="shared" si="8"/>
        <v>0</v>
      </c>
      <c r="N32" s="20">
        <f t="shared" si="8"/>
        <v>0</v>
      </c>
      <c r="O32" s="21">
        <f>SUM(C32:N32)</f>
        <v>0</v>
      </c>
      <c r="P32" s="36"/>
    </row>
    <row r="33" spans="1:16" ht="12.75">
      <c r="A33" s="18">
        <v>13</v>
      </c>
      <c r="B33" s="16" t="s">
        <v>230</v>
      </c>
      <c r="C33" s="20">
        <f t="shared" si="7"/>
        <v>0</v>
      </c>
      <c r="D33" s="20">
        <f t="shared" si="8"/>
        <v>0</v>
      </c>
      <c r="E33" s="20">
        <f t="shared" si="8"/>
        <v>0</v>
      </c>
      <c r="F33" s="20">
        <f t="shared" si="8"/>
        <v>0</v>
      </c>
      <c r="G33" s="20">
        <f t="shared" si="8"/>
        <v>0</v>
      </c>
      <c r="H33" s="20">
        <f t="shared" si="8"/>
        <v>0</v>
      </c>
      <c r="I33" s="20">
        <f t="shared" si="8"/>
        <v>0</v>
      </c>
      <c r="J33" s="20">
        <f t="shared" si="8"/>
        <v>0</v>
      </c>
      <c r="K33" s="20">
        <f t="shared" si="8"/>
        <v>0</v>
      </c>
      <c r="L33" s="20">
        <f t="shared" si="8"/>
        <v>0</v>
      </c>
      <c r="M33" s="20">
        <f t="shared" si="8"/>
        <v>0</v>
      </c>
      <c r="N33" s="20">
        <f t="shared" si="8"/>
        <v>0</v>
      </c>
      <c r="O33" s="21">
        <f aca="true" t="shared" si="9" ref="O33:O60">SUM(C33:N33)</f>
        <v>0</v>
      </c>
      <c r="P33" s="36"/>
    </row>
    <row r="34" spans="1:16" ht="12.75">
      <c r="A34" s="18">
        <v>14</v>
      </c>
      <c r="B34" s="16" t="s">
        <v>231</v>
      </c>
      <c r="C34" s="20">
        <f t="shared" si="7"/>
        <v>0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0">
        <f t="shared" si="8"/>
        <v>0</v>
      </c>
      <c r="O34" s="21">
        <f t="shared" si="9"/>
        <v>0</v>
      </c>
      <c r="P34" s="36"/>
    </row>
    <row r="35" spans="1:16" ht="12.75">
      <c r="A35" s="18">
        <v>15</v>
      </c>
      <c r="B35" s="16" t="s">
        <v>226</v>
      </c>
      <c r="C35" s="20">
        <f t="shared" si="7"/>
        <v>0</v>
      </c>
      <c r="D35" s="20">
        <f t="shared" si="8"/>
        <v>0</v>
      </c>
      <c r="E35" s="20">
        <f t="shared" si="8"/>
        <v>0</v>
      </c>
      <c r="F35" s="20">
        <f t="shared" si="8"/>
        <v>0</v>
      </c>
      <c r="G35" s="20">
        <f t="shared" si="8"/>
        <v>0</v>
      </c>
      <c r="H35" s="20">
        <f t="shared" si="8"/>
        <v>0</v>
      </c>
      <c r="I35" s="20">
        <f t="shared" si="8"/>
        <v>0</v>
      </c>
      <c r="J35" s="20">
        <f t="shared" si="8"/>
        <v>0</v>
      </c>
      <c r="K35" s="20">
        <f t="shared" si="8"/>
        <v>0</v>
      </c>
      <c r="L35" s="20">
        <f t="shared" si="8"/>
        <v>0</v>
      </c>
      <c r="M35" s="20">
        <f t="shared" si="8"/>
        <v>0</v>
      </c>
      <c r="N35" s="20">
        <f t="shared" si="8"/>
        <v>0</v>
      </c>
      <c r="O35" s="21">
        <f t="shared" si="9"/>
        <v>0</v>
      </c>
      <c r="P35" s="36"/>
    </row>
    <row r="36" spans="1:16" ht="12.75">
      <c r="A36" s="18">
        <v>17</v>
      </c>
      <c r="B36" s="16" t="s">
        <v>232</v>
      </c>
      <c r="C36" s="20">
        <f t="shared" si="7"/>
        <v>0</v>
      </c>
      <c r="D36" s="20">
        <f t="shared" si="8"/>
        <v>0</v>
      </c>
      <c r="E36" s="20">
        <f t="shared" si="8"/>
        <v>0</v>
      </c>
      <c r="F36" s="20">
        <f t="shared" si="8"/>
        <v>0</v>
      </c>
      <c r="G36" s="20">
        <f t="shared" si="8"/>
        <v>0</v>
      </c>
      <c r="H36" s="20">
        <f t="shared" si="8"/>
        <v>0</v>
      </c>
      <c r="I36" s="20">
        <f t="shared" si="8"/>
        <v>0</v>
      </c>
      <c r="J36" s="20">
        <f t="shared" si="8"/>
        <v>0</v>
      </c>
      <c r="K36" s="20">
        <f t="shared" si="8"/>
        <v>0</v>
      </c>
      <c r="L36" s="20">
        <f t="shared" si="8"/>
        <v>0</v>
      </c>
      <c r="M36" s="20">
        <f t="shared" si="8"/>
        <v>0</v>
      </c>
      <c r="N36" s="20">
        <f t="shared" si="8"/>
        <v>0</v>
      </c>
      <c r="O36" s="21">
        <f t="shared" si="9"/>
        <v>0</v>
      </c>
      <c r="P36" s="36"/>
    </row>
    <row r="37" spans="1:16" ht="12.75">
      <c r="A37" s="18">
        <v>18</v>
      </c>
      <c r="B37" s="16" t="s">
        <v>233</v>
      </c>
      <c r="C37" s="20">
        <f t="shared" si="7"/>
        <v>0</v>
      </c>
      <c r="D37" s="20">
        <f t="shared" si="8"/>
        <v>0</v>
      </c>
      <c r="E37" s="20">
        <f t="shared" si="8"/>
        <v>0</v>
      </c>
      <c r="F37" s="20">
        <f t="shared" si="8"/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20">
        <f t="shared" si="8"/>
        <v>0</v>
      </c>
      <c r="N37" s="20">
        <f t="shared" si="8"/>
        <v>0</v>
      </c>
      <c r="O37" s="21">
        <f t="shared" si="9"/>
        <v>0</v>
      </c>
      <c r="P37" s="36"/>
    </row>
    <row r="38" spans="1:16" ht="12.75">
      <c r="A38" s="18">
        <v>19</v>
      </c>
      <c r="B38" s="16" t="s">
        <v>234</v>
      </c>
      <c r="C38" s="20">
        <f t="shared" si="7"/>
        <v>0</v>
      </c>
      <c r="D38" s="20">
        <f t="shared" si="8"/>
        <v>0</v>
      </c>
      <c r="E38" s="20">
        <f t="shared" si="8"/>
        <v>0</v>
      </c>
      <c r="F38" s="20">
        <f t="shared" si="8"/>
        <v>0</v>
      </c>
      <c r="G38" s="20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8"/>
        <v>0</v>
      </c>
      <c r="O38" s="21">
        <f t="shared" si="9"/>
        <v>0</v>
      </c>
      <c r="P38" s="36"/>
    </row>
    <row r="39" spans="1:16" ht="12.75">
      <c r="A39" s="18">
        <v>20</v>
      </c>
      <c r="B39" s="16" t="s">
        <v>235</v>
      </c>
      <c r="C39" s="20">
        <f t="shared" si="7"/>
        <v>0</v>
      </c>
      <c r="D39" s="20">
        <f t="shared" si="8"/>
        <v>0</v>
      </c>
      <c r="E39" s="20">
        <f t="shared" si="8"/>
        <v>0</v>
      </c>
      <c r="F39" s="20">
        <f t="shared" si="8"/>
        <v>0</v>
      </c>
      <c r="G39" s="20">
        <f t="shared" si="8"/>
        <v>0</v>
      </c>
      <c r="H39" s="20">
        <f t="shared" si="8"/>
        <v>0</v>
      </c>
      <c r="I39" s="20">
        <f t="shared" si="8"/>
        <v>0</v>
      </c>
      <c r="J39" s="20">
        <f t="shared" si="8"/>
        <v>0</v>
      </c>
      <c r="K39" s="20">
        <f t="shared" si="8"/>
        <v>0</v>
      </c>
      <c r="L39" s="20">
        <f t="shared" si="8"/>
        <v>0</v>
      </c>
      <c r="M39" s="20">
        <f t="shared" si="8"/>
        <v>0</v>
      </c>
      <c r="N39" s="20">
        <f t="shared" si="8"/>
        <v>0</v>
      </c>
      <c r="O39" s="21">
        <f t="shared" si="9"/>
        <v>0</v>
      </c>
      <c r="P39" s="36"/>
    </row>
    <row r="40" spans="1:16" ht="12.75">
      <c r="A40" s="18">
        <v>21</v>
      </c>
      <c r="B40" s="16" t="s">
        <v>236</v>
      </c>
      <c r="C40" s="20">
        <f t="shared" si="7"/>
        <v>0</v>
      </c>
      <c r="D40" s="20">
        <f t="shared" si="8"/>
        <v>0</v>
      </c>
      <c r="E40" s="20">
        <f t="shared" si="8"/>
        <v>0</v>
      </c>
      <c r="F40" s="20">
        <f t="shared" si="8"/>
        <v>0</v>
      </c>
      <c r="G40" s="20">
        <f t="shared" si="8"/>
        <v>0</v>
      </c>
      <c r="H40" s="20">
        <f t="shared" si="8"/>
        <v>0</v>
      </c>
      <c r="I40" s="20">
        <f t="shared" si="8"/>
        <v>0</v>
      </c>
      <c r="J40" s="20">
        <f t="shared" si="8"/>
        <v>0</v>
      </c>
      <c r="K40" s="20">
        <f t="shared" si="8"/>
        <v>0</v>
      </c>
      <c r="L40" s="20">
        <f t="shared" si="8"/>
        <v>0</v>
      </c>
      <c r="M40" s="20">
        <f t="shared" si="8"/>
        <v>0</v>
      </c>
      <c r="N40" s="20">
        <f t="shared" si="8"/>
        <v>0</v>
      </c>
      <c r="O40" s="21">
        <f t="shared" si="9"/>
        <v>0</v>
      </c>
      <c r="P40" s="36"/>
    </row>
    <row r="41" spans="1:16" ht="12.75">
      <c r="A41" s="18">
        <v>22</v>
      </c>
      <c r="B41" s="16" t="s">
        <v>237</v>
      </c>
      <c r="C41" s="20">
        <f t="shared" si="7"/>
        <v>0</v>
      </c>
      <c r="D41" s="20">
        <f aca="true" t="shared" si="10" ref="D41:N46">$P41/12</f>
        <v>0</v>
      </c>
      <c r="E41" s="20">
        <f t="shared" si="10"/>
        <v>0</v>
      </c>
      <c r="F41" s="20">
        <f t="shared" si="10"/>
        <v>0</v>
      </c>
      <c r="G41" s="20">
        <f t="shared" si="10"/>
        <v>0</v>
      </c>
      <c r="H41" s="20">
        <f t="shared" si="10"/>
        <v>0</v>
      </c>
      <c r="I41" s="20">
        <f t="shared" si="10"/>
        <v>0</v>
      </c>
      <c r="J41" s="20">
        <f t="shared" si="10"/>
        <v>0</v>
      </c>
      <c r="K41" s="20">
        <f t="shared" si="10"/>
        <v>0</v>
      </c>
      <c r="L41" s="20">
        <f t="shared" si="10"/>
        <v>0</v>
      </c>
      <c r="M41" s="20">
        <f t="shared" si="10"/>
        <v>0</v>
      </c>
      <c r="N41" s="20">
        <f t="shared" si="10"/>
        <v>0</v>
      </c>
      <c r="O41" s="21">
        <f t="shared" si="9"/>
        <v>0</v>
      </c>
      <c r="P41" s="36"/>
    </row>
    <row r="42" spans="1:16" ht="12.75">
      <c r="A42" s="18" t="s">
        <v>239</v>
      </c>
      <c r="B42" s="16" t="s">
        <v>238</v>
      </c>
      <c r="C42" s="20">
        <f t="shared" si="7"/>
        <v>0</v>
      </c>
      <c r="D42" s="20">
        <f t="shared" si="10"/>
        <v>0</v>
      </c>
      <c r="E42" s="20">
        <f t="shared" si="10"/>
        <v>0</v>
      </c>
      <c r="F42" s="20">
        <f t="shared" si="10"/>
        <v>0</v>
      </c>
      <c r="G42" s="20">
        <f t="shared" si="10"/>
        <v>0</v>
      </c>
      <c r="H42" s="20">
        <f t="shared" si="10"/>
        <v>0</v>
      </c>
      <c r="I42" s="20">
        <f t="shared" si="10"/>
        <v>0</v>
      </c>
      <c r="J42" s="20">
        <f t="shared" si="10"/>
        <v>0</v>
      </c>
      <c r="K42" s="20">
        <f t="shared" si="10"/>
        <v>0</v>
      </c>
      <c r="L42" s="20">
        <f t="shared" si="10"/>
        <v>0</v>
      </c>
      <c r="M42" s="20">
        <f t="shared" si="10"/>
        <v>0</v>
      </c>
      <c r="N42" s="20">
        <f t="shared" si="10"/>
        <v>0</v>
      </c>
      <c r="O42" s="21">
        <f t="shared" si="9"/>
        <v>0</v>
      </c>
      <c r="P42" s="36"/>
    </row>
    <row r="43" spans="1:16" ht="12.75">
      <c r="A43" s="18" t="s">
        <v>240</v>
      </c>
      <c r="B43" s="16" t="s">
        <v>241</v>
      </c>
      <c r="C43" s="20">
        <f t="shared" si="7"/>
        <v>0</v>
      </c>
      <c r="D43" s="20">
        <f t="shared" si="10"/>
        <v>0</v>
      </c>
      <c r="E43" s="20">
        <f t="shared" si="10"/>
        <v>0</v>
      </c>
      <c r="F43" s="20">
        <f t="shared" si="10"/>
        <v>0</v>
      </c>
      <c r="G43" s="20">
        <f t="shared" si="10"/>
        <v>0</v>
      </c>
      <c r="H43" s="20">
        <f t="shared" si="10"/>
        <v>0</v>
      </c>
      <c r="I43" s="20">
        <f t="shared" si="10"/>
        <v>0</v>
      </c>
      <c r="J43" s="20">
        <f t="shared" si="10"/>
        <v>0</v>
      </c>
      <c r="K43" s="20">
        <f t="shared" si="10"/>
        <v>0</v>
      </c>
      <c r="L43" s="20">
        <f t="shared" si="10"/>
        <v>0</v>
      </c>
      <c r="M43" s="20">
        <f t="shared" si="10"/>
        <v>0</v>
      </c>
      <c r="N43" s="20">
        <f t="shared" si="10"/>
        <v>0</v>
      </c>
      <c r="O43" s="21">
        <f t="shared" si="9"/>
        <v>0</v>
      </c>
      <c r="P43" s="36"/>
    </row>
    <row r="44" spans="1:16" ht="12.75">
      <c r="A44" s="18">
        <v>24</v>
      </c>
      <c r="B44" s="16" t="s">
        <v>242</v>
      </c>
      <c r="C44" s="20">
        <f t="shared" si="7"/>
        <v>0</v>
      </c>
      <c r="D44" s="20">
        <f t="shared" si="10"/>
        <v>0</v>
      </c>
      <c r="E44" s="20">
        <f t="shared" si="10"/>
        <v>0</v>
      </c>
      <c r="F44" s="20">
        <f t="shared" si="10"/>
        <v>0</v>
      </c>
      <c r="G44" s="20">
        <f t="shared" si="10"/>
        <v>0</v>
      </c>
      <c r="H44" s="20">
        <f t="shared" si="10"/>
        <v>0</v>
      </c>
      <c r="I44" s="20">
        <f t="shared" si="10"/>
        <v>0</v>
      </c>
      <c r="J44" s="20">
        <f t="shared" si="10"/>
        <v>0</v>
      </c>
      <c r="K44" s="20">
        <f t="shared" si="10"/>
        <v>0</v>
      </c>
      <c r="L44" s="20">
        <f t="shared" si="10"/>
        <v>0</v>
      </c>
      <c r="M44" s="20">
        <f t="shared" si="10"/>
        <v>0</v>
      </c>
      <c r="N44" s="20">
        <f t="shared" si="10"/>
        <v>0</v>
      </c>
      <c r="O44" s="21">
        <f t="shared" si="9"/>
        <v>0</v>
      </c>
      <c r="P44" s="36"/>
    </row>
    <row r="45" spans="1:16" ht="12.75">
      <c r="A45" s="18">
        <v>25</v>
      </c>
      <c r="B45" s="16" t="s">
        <v>243</v>
      </c>
      <c r="C45" s="20">
        <f t="shared" si="7"/>
        <v>0</v>
      </c>
      <c r="D45" s="20">
        <f t="shared" si="10"/>
        <v>0</v>
      </c>
      <c r="E45" s="20">
        <f t="shared" si="10"/>
        <v>0</v>
      </c>
      <c r="F45" s="20">
        <f t="shared" si="10"/>
        <v>0</v>
      </c>
      <c r="G45" s="20">
        <f t="shared" si="10"/>
        <v>0</v>
      </c>
      <c r="H45" s="20">
        <f t="shared" si="10"/>
        <v>0</v>
      </c>
      <c r="I45" s="20">
        <f t="shared" si="10"/>
        <v>0</v>
      </c>
      <c r="J45" s="20">
        <f t="shared" si="10"/>
        <v>0</v>
      </c>
      <c r="K45" s="20">
        <f t="shared" si="10"/>
        <v>0</v>
      </c>
      <c r="L45" s="20">
        <f t="shared" si="10"/>
        <v>0</v>
      </c>
      <c r="M45" s="20">
        <f t="shared" si="10"/>
        <v>0</v>
      </c>
      <c r="N45" s="20">
        <f t="shared" si="10"/>
        <v>0</v>
      </c>
      <c r="O45" s="21">
        <f t="shared" si="9"/>
        <v>0</v>
      </c>
      <c r="P45" s="36"/>
    </row>
    <row r="46" spans="1:16" ht="12.75">
      <c r="A46" s="18" t="s">
        <v>244</v>
      </c>
      <c r="B46" s="16" t="s">
        <v>245</v>
      </c>
      <c r="C46" s="20">
        <f t="shared" si="7"/>
        <v>0</v>
      </c>
      <c r="D46" s="20">
        <f t="shared" si="10"/>
        <v>0</v>
      </c>
      <c r="E46" s="20">
        <f t="shared" si="10"/>
        <v>0</v>
      </c>
      <c r="F46" s="20">
        <f t="shared" si="10"/>
        <v>0</v>
      </c>
      <c r="G46" s="20">
        <f t="shared" si="10"/>
        <v>0</v>
      </c>
      <c r="H46" s="20">
        <f t="shared" si="10"/>
        <v>0</v>
      </c>
      <c r="I46" s="20">
        <f t="shared" si="10"/>
        <v>0</v>
      </c>
      <c r="J46" s="20">
        <f t="shared" si="10"/>
        <v>0</v>
      </c>
      <c r="K46" s="20">
        <f t="shared" si="10"/>
        <v>0</v>
      </c>
      <c r="L46" s="20">
        <f t="shared" si="10"/>
        <v>0</v>
      </c>
      <c r="M46" s="20">
        <f t="shared" si="10"/>
        <v>0</v>
      </c>
      <c r="N46" s="20">
        <f t="shared" si="10"/>
        <v>0</v>
      </c>
      <c r="O46" s="21">
        <f t="shared" si="9"/>
        <v>0</v>
      </c>
      <c r="P46" s="36"/>
    </row>
    <row r="47" spans="1:16" ht="12.75">
      <c r="A47" s="18" t="s">
        <v>246</v>
      </c>
      <c r="B47" s="16" t="s">
        <v>247</v>
      </c>
      <c r="C47" s="20">
        <f t="shared" si="7"/>
        <v>0</v>
      </c>
      <c r="D47" s="20">
        <f aca="true" t="shared" si="11" ref="D47:E56">$P47/12</f>
        <v>0</v>
      </c>
      <c r="E47" s="20">
        <f t="shared" si="11"/>
        <v>0</v>
      </c>
      <c r="F47" s="20">
        <f aca="true" t="shared" si="12" ref="F47:N60">$P47/12</f>
        <v>0</v>
      </c>
      <c r="G47" s="20">
        <f t="shared" si="12"/>
        <v>0</v>
      </c>
      <c r="H47" s="20">
        <f t="shared" si="12"/>
        <v>0</v>
      </c>
      <c r="I47" s="20">
        <f t="shared" si="12"/>
        <v>0</v>
      </c>
      <c r="J47" s="20">
        <f t="shared" si="12"/>
        <v>0</v>
      </c>
      <c r="K47" s="20">
        <f t="shared" si="12"/>
        <v>0</v>
      </c>
      <c r="L47" s="20">
        <f t="shared" si="12"/>
        <v>0</v>
      </c>
      <c r="M47" s="20">
        <f t="shared" si="12"/>
        <v>0</v>
      </c>
      <c r="N47" s="20">
        <f t="shared" si="12"/>
        <v>0</v>
      </c>
      <c r="O47" s="21">
        <f t="shared" si="9"/>
        <v>0</v>
      </c>
      <c r="P47" s="36"/>
    </row>
    <row r="48" spans="1:16" ht="12.75">
      <c r="A48" s="18">
        <v>27</v>
      </c>
      <c r="B48" s="16" t="s">
        <v>248</v>
      </c>
      <c r="C48" s="20">
        <f t="shared" si="7"/>
        <v>0</v>
      </c>
      <c r="D48" s="20">
        <f t="shared" si="11"/>
        <v>0</v>
      </c>
      <c r="E48" s="20">
        <f t="shared" si="11"/>
        <v>0</v>
      </c>
      <c r="F48" s="20">
        <f t="shared" si="12"/>
        <v>0</v>
      </c>
      <c r="G48" s="20">
        <f t="shared" si="12"/>
        <v>0</v>
      </c>
      <c r="H48" s="20">
        <f t="shared" si="12"/>
        <v>0</v>
      </c>
      <c r="I48" s="20">
        <f t="shared" si="12"/>
        <v>0</v>
      </c>
      <c r="J48" s="20">
        <f t="shared" si="12"/>
        <v>0</v>
      </c>
      <c r="K48" s="20">
        <f t="shared" si="12"/>
        <v>0</v>
      </c>
      <c r="L48" s="20">
        <f t="shared" si="12"/>
        <v>0</v>
      </c>
      <c r="M48" s="20">
        <f t="shared" si="12"/>
        <v>0</v>
      </c>
      <c r="N48" s="20">
        <f t="shared" si="12"/>
        <v>0</v>
      </c>
      <c r="O48" s="21">
        <f t="shared" si="9"/>
        <v>0</v>
      </c>
      <c r="P48" s="36"/>
    </row>
    <row r="49" spans="1:16" ht="12.75">
      <c r="A49" s="18">
        <v>28</v>
      </c>
      <c r="B49" s="16" t="s">
        <v>249</v>
      </c>
      <c r="C49" s="20">
        <f t="shared" si="7"/>
        <v>0</v>
      </c>
      <c r="D49" s="20">
        <f t="shared" si="11"/>
        <v>0</v>
      </c>
      <c r="E49" s="20">
        <f t="shared" si="11"/>
        <v>0</v>
      </c>
      <c r="F49" s="20">
        <f t="shared" si="12"/>
        <v>0</v>
      </c>
      <c r="G49" s="20">
        <f t="shared" si="12"/>
        <v>0</v>
      </c>
      <c r="H49" s="20">
        <f t="shared" si="12"/>
        <v>0</v>
      </c>
      <c r="I49" s="20">
        <f t="shared" si="12"/>
        <v>0</v>
      </c>
      <c r="J49" s="20">
        <f t="shared" si="12"/>
        <v>0</v>
      </c>
      <c r="K49" s="20">
        <f t="shared" si="12"/>
        <v>0</v>
      </c>
      <c r="L49" s="20">
        <f t="shared" si="12"/>
        <v>0</v>
      </c>
      <c r="M49" s="20">
        <f t="shared" si="12"/>
        <v>0</v>
      </c>
      <c r="N49" s="20">
        <f t="shared" si="12"/>
        <v>0</v>
      </c>
      <c r="O49" s="21">
        <f t="shared" si="9"/>
        <v>0</v>
      </c>
      <c r="P49" s="36"/>
    </row>
    <row r="50" spans="1:16" ht="12.75">
      <c r="A50" s="18">
        <v>29</v>
      </c>
      <c r="B50" s="16" t="s">
        <v>250</v>
      </c>
      <c r="C50" s="20">
        <f t="shared" si="7"/>
        <v>0</v>
      </c>
      <c r="D50" s="20">
        <f t="shared" si="11"/>
        <v>0</v>
      </c>
      <c r="E50" s="20">
        <f t="shared" si="11"/>
        <v>0</v>
      </c>
      <c r="F50" s="20">
        <f t="shared" si="12"/>
        <v>0</v>
      </c>
      <c r="G50" s="20">
        <f t="shared" si="12"/>
        <v>0</v>
      </c>
      <c r="H50" s="20">
        <f t="shared" si="12"/>
        <v>0</v>
      </c>
      <c r="I50" s="20">
        <f t="shared" si="12"/>
        <v>0</v>
      </c>
      <c r="J50" s="20">
        <f t="shared" si="12"/>
        <v>0</v>
      </c>
      <c r="K50" s="20">
        <f t="shared" si="12"/>
        <v>0</v>
      </c>
      <c r="L50" s="20">
        <f t="shared" si="12"/>
        <v>0</v>
      </c>
      <c r="M50" s="20">
        <f t="shared" si="12"/>
        <v>0</v>
      </c>
      <c r="N50" s="20">
        <f t="shared" si="12"/>
        <v>0</v>
      </c>
      <c r="O50" s="21">
        <f t="shared" si="9"/>
        <v>0</v>
      </c>
      <c r="P50" s="36"/>
    </row>
    <row r="51" spans="1:16" ht="12.75">
      <c r="A51" s="18">
        <v>30</v>
      </c>
      <c r="B51" s="16" t="s">
        <v>251</v>
      </c>
      <c r="C51" s="20">
        <f t="shared" si="7"/>
        <v>0</v>
      </c>
      <c r="D51" s="20">
        <f t="shared" si="11"/>
        <v>0</v>
      </c>
      <c r="E51" s="20">
        <f t="shared" si="11"/>
        <v>0</v>
      </c>
      <c r="F51" s="20">
        <f t="shared" si="12"/>
        <v>0</v>
      </c>
      <c r="G51" s="20">
        <f t="shared" si="12"/>
        <v>0</v>
      </c>
      <c r="H51" s="20">
        <f t="shared" si="12"/>
        <v>0</v>
      </c>
      <c r="I51" s="20">
        <f t="shared" si="12"/>
        <v>0</v>
      </c>
      <c r="J51" s="20">
        <f t="shared" si="12"/>
        <v>0</v>
      </c>
      <c r="K51" s="20">
        <f t="shared" si="12"/>
        <v>0</v>
      </c>
      <c r="L51" s="20">
        <f t="shared" si="12"/>
        <v>0</v>
      </c>
      <c r="M51" s="20">
        <f t="shared" si="12"/>
        <v>0</v>
      </c>
      <c r="N51" s="20">
        <f t="shared" si="12"/>
        <v>0</v>
      </c>
      <c r="O51" s="21">
        <f t="shared" si="9"/>
        <v>0</v>
      </c>
      <c r="P51" s="36"/>
    </row>
    <row r="52" spans="1:16" ht="12.75">
      <c r="A52" s="18">
        <v>31</v>
      </c>
      <c r="B52" s="16" t="s">
        <v>252</v>
      </c>
      <c r="C52" s="20">
        <f t="shared" si="7"/>
        <v>0</v>
      </c>
      <c r="D52" s="20">
        <f t="shared" si="11"/>
        <v>0</v>
      </c>
      <c r="E52" s="20">
        <f t="shared" si="11"/>
        <v>0</v>
      </c>
      <c r="F52" s="20">
        <f t="shared" si="12"/>
        <v>0</v>
      </c>
      <c r="G52" s="20">
        <f t="shared" si="12"/>
        <v>0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>
        <f t="shared" si="12"/>
        <v>0</v>
      </c>
      <c r="M52" s="20">
        <f t="shared" si="12"/>
        <v>0</v>
      </c>
      <c r="N52" s="20">
        <f t="shared" si="12"/>
        <v>0</v>
      </c>
      <c r="O52" s="21">
        <f t="shared" si="9"/>
        <v>0</v>
      </c>
      <c r="P52" s="36"/>
    </row>
    <row r="53" spans="1:16" ht="12.75">
      <c r="A53" s="18">
        <v>32</v>
      </c>
      <c r="B53" s="16" t="s">
        <v>253</v>
      </c>
      <c r="C53" s="20">
        <f t="shared" si="7"/>
        <v>0</v>
      </c>
      <c r="D53" s="20">
        <f t="shared" si="11"/>
        <v>0</v>
      </c>
      <c r="E53" s="20">
        <f t="shared" si="11"/>
        <v>0</v>
      </c>
      <c r="F53" s="20">
        <f t="shared" si="12"/>
        <v>0</v>
      </c>
      <c r="G53" s="20">
        <f t="shared" si="12"/>
        <v>0</v>
      </c>
      <c r="H53" s="20">
        <f t="shared" si="12"/>
        <v>0</v>
      </c>
      <c r="I53" s="20">
        <f t="shared" si="12"/>
        <v>0</v>
      </c>
      <c r="J53" s="20">
        <f t="shared" si="12"/>
        <v>0</v>
      </c>
      <c r="K53" s="20">
        <f t="shared" si="12"/>
        <v>0</v>
      </c>
      <c r="L53" s="20">
        <f t="shared" si="12"/>
        <v>0</v>
      </c>
      <c r="M53" s="20">
        <f t="shared" si="12"/>
        <v>0</v>
      </c>
      <c r="N53" s="20">
        <f t="shared" si="12"/>
        <v>0</v>
      </c>
      <c r="O53" s="21">
        <f t="shared" si="9"/>
        <v>0</v>
      </c>
      <c r="P53" s="36"/>
    </row>
    <row r="54" spans="1:16" ht="12.75">
      <c r="A54" s="18">
        <v>33</v>
      </c>
      <c r="B54" s="16" t="s">
        <v>254</v>
      </c>
      <c r="C54" s="20">
        <f t="shared" si="7"/>
        <v>0</v>
      </c>
      <c r="D54" s="20">
        <f t="shared" si="11"/>
        <v>0</v>
      </c>
      <c r="E54" s="20">
        <f t="shared" si="11"/>
        <v>0</v>
      </c>
      <c r="F54" s="20">
        <f t="shared" si="12"/>
        <v>0</v>
      </c>
      <c r="G54" s="20">
        <f t="shared" si="12"/>
        <v>0</v>
      </c>
      <c r="H54" s="20">
        <f t="shared" si="12"/>
        <v>0</v>
      </c>
      <c r="I54" s="20">
        <f t="shared" si="12"/>
        <v>0</v>
      </c>
      <c r="J54" s="20">
        <f t="shared" si="12"/>
        <v>0</v>
      </c>
      <c r="K54" s="20">
        <f t="shared" si="12"/>
        <v>0</v>
      </c>
      <c r="L54" s="20">
        <f t="shared" si="12"/>
        <v>0</v>
      </c>
      <c r="M54" s="20">
        <f t="shared" si="12"/>
        <v>0</v>
      </c>
      <c r="N54" s="20">
        <f t="shared" si="12"/>
        <v>0</v>
      </c>
      <c r="O54" s="21">
        <f t="shared" si="9"/>
        <v>0</v>
      </c>
      <c r="P54" s="36"/>
    </row>
    <row r="55" spans="1:16" ht="12.75">
      <c r="A55" s="18">
        <v>34</v>
      </c>
      <c r="B55" s="16" t="s">
        <v>255</v>
      </c>
      <c r="C55" s="20">
        <f t="shared" si="7"/>
        <v>0</v>
      </c>
      <c r="D55" s="20">
        <f t="shared" si="11"/>
        <v>0</v>
      </c>
      <c r="E55" s="20">
        <f t="shared" si="11"/>
        <v>0</v>
      </c>
      <c r="F55" s="20">
        <f t="shared" si="12"/>
        <v>0</v>
      </c>
      <c r="G55" s="20">
        <f t="shared" si="12"/>
        <v>0</v>
      </c>
      <c r="H55" s="20">
        <f t="shared" si="12"/>
        <v>0</v>
      </c>
      <c r="I55" s="20">
        <f t="shared" si="12"/>
        <v>0</v>
      </c>
      <c r="J55" s="20">
        <f t="shared" si="12"/>
        <v>0</v>
      </c>
      <c r="K55" s="20">
        <f t="shared" si="12"/>
        <v>0</v>
      </c>
      <c r="L55" s="20">
        <f t="shared" si="12"/>
        <v>0</v>
      </c>
      <c r="M55" s="20">
        <f t="shared" si="12"/>
        <v>0</v>
      </c>
      <c r="N55" s="20">
        <f t="shared" si="12"/>
        <v>0</v>
      </c>
      <c r="O55" s="21">
        <f t="shared" si="9"/>
        <v>0</v>
      </c>
      <c r="P55" s="36"/>
    </row>
    <row r="56" spans="1:16" ht="12.75">
      <c r="A56" s="18">
        <v>34</v>
      </c>
      <c r="B56" s="16" t="s">
        <v>256</v>
      </c>
      <c r="C56" s="20">
        <f t="shared" si="7"/>
        <v>0</v>
      </c>
      <c r="D56" s="20">
        <f t="shared" si="11"/>
        <v>0</v>
      </c>
      <c r="E56" s="20">
        <f t="shared" si="11"/>
        <v>0</v>
      </c>
      <c r="F56" s="20">
        <f t="shared" si="12"/>
        <v>0</v>
      </c>
      <c r="G56" s="20">
        <f t="shared" si="12"/>
        <v>0</v>
      </c>
      <c r="H56" s="20">
        <f t="shared" si="12"/>
        <v>0</v>
      </c>
      <c r="I56" s="20">
        <f t="shared" si="12"/>
        <v>0</v>
      </c>
      <c r="J56" s="20">
        <f t="shared" si="12"/>
        <v>0</v>
      </c>
      <c r="K56" s="20">
        <f t="shared" si="12"/>
        <v>0</v>
      </c>
      <c r="L56" s="20">
        <f t="shared" si="12"/>
        <v>0</v>
      </c>
      <c r="M56" s="20">
        <f t="shared" si="12"/>
        <v>0</v>
      </c>
      <c r="N56" s="20">
        <f t="shared" si="12"/>
        <v>0</v>
      </c>
      <c r="O56" s="21">
        <f t="shared" si="9"/>
        <v>0</v>
      </c>
      <c r="P56" s="36"/>
    </row>
    <row r="57" spans="1:16" ht="12.75">
      <c r="A57" s="18">
        <v>34</v>
      </c>
      <c r="B57" s="16" t="s">
        <v>257</v>
      </c>
      <c r="C57" s="20">
        <f t="shared" si="7"/>
        <v>0</v>
      </c>
      <c r="D57" s="20">
        <f aca="true" t="shared" si="13" ref="D57:E60">$P57/12</f>
        <v>0</v>
      </c>
      <c r="E57" s="20">
        <f t="shared" si="13"/>
        <v>0</v>
      </c>
      <c r="F57" s="20">
        <f t="shared" si="12"/>
        <v>0</v>
      </c>
      <c r="G57" s="20">
        <f t="shared" si="12"/>
        <v>0</v>
      </c>
      <c r="H57" s="20">
        <f t="shared" si="12"/>
        <v>0</v>
      </c>
      <c r="I57" s="20">
        <f t="shared" si="12"/>
        <v>0</v>
      </c>
      <c r="J57" s="20">
        <f t="shared" si="12"/>
        <v>0</v>
      </c>
      <c r="K57" s="20">
        <f t="shared" si="12"/>
        <v>0</v>
      </c>
      <c r="L57" s="20">
        <f t="shared" si="12"/>
        <v>0</v>
      </c>
      <c r="M57" s="20">
        <f t="shared" si="12"/>
        <v>0</v>
      </c>
      <c r="N57" s="20">
        <f t="shared" si="12"/>
        <v>0</v>
      </c>
      <c r="O57" s="21">
        <f t="shared" si="9"/>
        <v>0</v>
      </c>
      <c r="P57" s="36"/>
    </row>
    <row r="58" spans="1:16" ht="12.75">
      <c r="A58" s="18">
        <v>34</v>
      </c>
      <c r="B58" s="16" t="s">
        <v>258</v>
      </c>
      <c r="C58" s="20">
        <f t="shared" si="7"/>
        <v>0</v>
      </c>
      <c r="D58" s="20">
        <f t="shared" si="13"/>
        <v>0</v>
      </c>
      <c r="E58" s="20">
        <f t="shared" si="13"/>
        <v>0</v>
      </c>
      <c r="F58" s="20">
        <f t="shared" si="12"/>
        <v>0</v>
      </c>
      <c r="G58" s="20">
        <f t="shared" si="12"/>
        <v>0</v>
      </c>
      <c r="H58" s="20">
        <f t="shared" si="12"/>
        <v>0</v>
      </c>
      <c r="I58" s="20">
        <f t="shared" si="12"/>
        <v>0</v>
      </c>
      <c r="J58" s="20">
        <f t="shared" si="12"/>
        <v>0</v>
      </c>
      <c r="K58" s="20">
        <f t="shared" si="12"/>
        <v>0</v>
      </c>
      <c r="L58" s="20">
        <f t="shared" si="12"/>
        <v>0</v>
      </c>
      <c r="M58" s="20">
        <f t="shared" si="12"/>
        <v>0</v>
      </c>
      <c r="N58" s="20">
        <f t="shared" si="12"/>
        <v>0</v>
      </c>
      <c r="O58" s="21">
        <f t="shared" si="9"/>
        <v>0</v>
      </c>
      <c r="P58" s="36"/>
    </row>
    <row r="59" spans="1:16" ht="12.75">
      <c r="A59" s="18">
        <v>34</v>
      </c>
      <c r="B59" s="16" t="s">
        <v>259</v>
      </c>
      <c r="C59" s="20">
        <f t="shared" si="7"/>
        <v>0</v>
      </c>
      <c r="D59" s="20">
        <f t="shared" si="13"/>
        <v>0</v>
      </c>
      <c r="E59" s="20">
        <f t="shared" si="13"/>
        <v>0</v>
      </c>
      <c r="F59" s="20">
        <f t="shared" si="12"/>
        <v>0</v>
      </c>
      <c r="G59" s="20">
        <f t="shared" si="12"/>
        <v>0</v>
      </c>
      <c r="H59" s="20">
        <f t="shared" si="12"/>
        <v>0</v>
      </c>
      <c r="I59" s="20">
        <f t="shared" si="12"/>
        <v>0</v>
      </c>
      <c r="J59" s="20">
        <f t="shared" si="12"/>
        <v>0</v>
      </c>
      <c r="K59" s="20">
        <f t="shared" si="12"/>
        <v>0</v>
      </c>
      <c r="L59" s="20">
        <f t="shared" si="12"/>
        <v>0</v>
      </c>
      <c r="M59" s="20">
        <f t="shared" si="12"/>
        <v>0</v>
      </c>
      <c r="N59" s="20">
        <f t="shared" si="12"/>
        <v>0</v>
      </c>
      <c r="O59" s="21">
        <f t="shared" si="9"/>
        <v>0</v>
      </c>
      <c r="P59" s="36"/>
    </row>
    <row r="60" spans="1:16" ht="12.75">
      <c r="A60" s="18">
        <v>34</v>
      </c>
      <c r="B60" s="16" t="s">
        <v>260</v>
      </c>
      <c r="C60" s="20">
        <f t="shared" si="7"/>
        <v>0</v>
      </c>
      <c r="D60" s="20">
        <f t="shared" si="13"/>
        <v>0</v>
      </c>
      <c r="E60" s="20">
        <f t="shared" si="13"/>
        <v>0</v>
      </c>
      <c r="F60" s="20">
        <f t="shared" si="12"/>
        <v>0</v>
      </c>
      <c r="G60" s="20">
        <f t="shared" si="12"/>
        <v>0</v>
      </c>
      <c r="H60" s="20">
        <f t="shared" si="12"/>
        <v>0</v>
      </c>
      <c r="I60" s="20">
        <f t="shared" si="12"/>
        <v>0</v>
      </c>
      <c r="J60" s="20">
        <f t="shared" si="12"/>
        <v>0</v>
      </c>
      <c r="K60" s="20">
        <f t="shared" si="12"/>
        <v>0</v>
      </c>
      <c r="L60" s="20">
        <f t="shared" si="12"/>
        <v>0</v>
      </c>
      <c r="M60" s="20">
        <f t="shared" si="12"/>
        <v>0</v>
      </c>
      <c r="N60" s="20">
        <f t="shared" si="12"/>
        <v>0</v>
      </c>
      <c r="O60" s="21">
        <f t="shared" si="9"/>
        <v>0</v>
      </c>
      <c r="P60" s="36"/>
    </row>
    <row r="61" spans="1:16" ht="12.75">
      <c r="A61" s="23" t="s">
        <v>100</v>
      </c>
      <c r="C61" s="30">
        <f aca="true" t="shared" si="14" ref="C61:N61">SUM(C32:C60)</f>
        <v>0</v>
      </c>
      <c r="D61" s="30">
        <f t="shared" si="14"/>
        <v>0</v>
      </c>
      <c r="E61" s="30">
        <f t="shared" si="14"/>
        <v>0</v>
      </c>
      <c r="F61" s="30">
        <f t="shared" si="14"/>
        <v>0</v>
      </c>
      <c r="G61" s="30">
        <f t="shared" si="14"/>
        <v>0</v>
      </c>
      <c r="H61" s="30">
        <f t="shared" si="14"/>
        <v>0</v>
      </c>
      <c r="I61" s="30">
        <f t="shared" si="14"/>
        <v>0</v>
      </c>
      <c r="J61" s="30">
        <f t="shared" si="14"/>
        <v>0</v>
      </c>
      <c r="K61" s="30">
        <f t="shared" si="14"/>
        <v>0</v>
      </c>
      <c r="L61" s="30">
        <f t="shared" si="14"/>
        <v>0</v>
      </c>
      <c r="M61" s="30">
        <f t="shared" si="14"/>
        <v>0</v>
      </c>
      <c r="N61" s="30">
        <f t="shared" si="14"/>
        <v>0</v>
      </c>
      <c r="O61" s="30">
        <f>SUM(C61:N61)</f>
        <v>0</v>
      </c>
      <c r="P61" s="30">
        <f>SUM(P32:P60)</f>
        <v>0</v>
      </c>
    </row>
    <row r="62" spans="1:16" ht="12.75">
      <c r="A62" s="1" t="s">
        <v>102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0"/>
    </row>
    <row r="63" spans="1:16" ht="12.75">
      <c r="A63" s="19">
        <v>2</v>
      </c>
      <c r="B63" s="16" t="s">
        <v>216</v>
      </c>
      <c r="C63" s="20">
        <f aca="true" t="shared" si="15" ref="C63:N65">$P63/12</f>
        <v>0</v>
      </c>
      <c r="D63" s="20">
        <f t="shared" si="15"/>
        <v>0</v>
      </c>
      <c r="E63" s="20">
        <f t="shared" si="15"/>
        <v>0</v>
      </c>
      <c r="F63" s="20">
        <f t="shared" si="15"/>
        <v>0</v>
      </c>
      <c r="G63" s="20">
        <f t="shared" si="15"/>
        <v>0</v>
      </c>
      <c r="H63" s="20">
        <f t="shared" si="15"/>
        <v>0</v>
      </c>
      <c r="I63" s="20">
        <f t="shared" si="15"/>
        <v>0</v>
      </c>
      <c r="J63" s="20">
        <f t="shared" si="15"/>
        <v>0</v>
      </c>
      <c r="K63" s="20">
        <f t="shared" si="15"/>
        <v>0</v>
      </c>
      <c r="L63" s="20">
        <f t="shared" si="15"/>
        <v>0</v>
      </c>
      <c r="M63" s="20">
        <f t="shared" si="15"/>
        <v>0</v>
      </c>
      <c r="N63" s="20">
        <f t="shared" si="15"/>
        <v>0</v>
      </c>
      <c r="O63" s="21">
        <f>SUM(C63:N63)</f>
        <v>0</v>
      </c>
      <c r="P63" s="36"/>
    </row>
    <row r="64" spans="1:16" ht="12.75">
      <c r="A64" s="19"/>
      <c r="B64" s="16" t="s">
        <v>127</v>
      </c>
      <c r="C64" s="20">
        <f t="shared" si="15"/>
        <v>0</v>
      </c>
      <c r="D64" s="20">
        <f t="shared" si="15"/>
        <v>0</v>
      </c>
      <c r="E64" s="20">
        <f t="shared" si="15"/>
        <v>0</v>
      </c>
      <c r="F64" s="20">
        <f t="shared" si="15"/>
        <v>0</v>
      </c>
      <c r="G64" s="20">
        <f t="shared" si="15"/>
        <v>0</v>
      </c>
      <c r="H64" s="20">
        <f t="shared" si="15"/>
        <v>0</v>
      </c>
      <c r="I64" s="20">
        <f t="shared" si="15"/>
        <v>0</v>
      </c>
      <c r="J64" s="20">
        <f t="shared" si="15"/>
        <v>0</v>
      </c>
      <c r="K64" s="20">
        <f t="shared" si="15"/>
        <v>0</v>
      </c>
      <c r="L64" s="20">
        <f t="shared" si="15"/>
        <v>0</v>
      </c>
      <c r="M64" s="20">
        <f t="shared" si="15"/>
        <v>0</v>
      </c>
      <c r="N64" s="20">
        <f t="shared" si="15"/>
        <v>0</v>
      </c>
      <c r="O64" s="21">
        <f>SUM(C64:N64)</f>
        <v>0</v>
      </c>
      <c r="P64" s="36"/>
    </row>
    <row r="65" spans="1:16" ht="12.75">
      <c r="A65" s="19"/>
      <c r="B65" s="16" t="s">
        <v>73</v>
      </c>
      <c r="C65" s="20">
        <f t="shared" si="15"/>
        <v>0</v>
      </c>
      <c r="D65" s="20">
        <f t="shared" si="15"/>
        <v>0</v>
      </c>
      <c r="E65" s="20">
        <f t="shared" si="15"/>
        <v>0</v>
      </c>
      <c r="F65" s="20">
        <f t="shared" si="15"/>
        <v>0</v>
      </c>
      <c r="G65" s="20">
        <f t="shared" si="15"/>
        <v>0</v>
      </c>
      <c r="H65" s="20">
        <f t="shared" si="15"/>
        <v>0</v>
      </c>
      <c r="I65" s="20">
        <f t="shared" si="15"/>
        <v>0</v>
      </c>
      <c r="J65" s="20">
        <f t="shared" si="15"/>
        <v>0</v>
      </c>
      <c r="K65" s="20">
        <f t="shared" si="15"/>
        <v>0</v>
      </c>
      <c r="L65" s="20">
        <f t="shared" si="15"/>
        <v>0</v>
      </c>
      <c r="M65" s="20">
        <f t="shared" si="15"/>
        <v>0</v>
      </c>
      <c r="N65" s="20">
        <f t="shared" si="15"/>
        <v>0</v>
      </c>
      <c r="O65" s="21">
        <f>SUM(C65:N65)</f>
        <v>0</v>
      </c>
      <c r="P65" s="36"/>
    </row>
    <row r="66" spans="1:16" ht="12.75">
      <c r="A66" s="17" t="s">
        <v>21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1"/>
      <c r="P66" s="20"/>
    </row>
    <row r="67" spans="1:16" ht="12.75">
      <c r="A67" s="19"/>
      <c r="B67" s="1" t="s">
        <v>113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1">
        <f>SUM(C67:N67)</f>
        <v>0</v>
      </c>
      <c r="P67" s="34"/>
    </row>
    <row r="68" spans="1:16" ht="12.75">
      <c r="A68" s="19"/>
      <c r="B68" s="1" t="s">
        <v>114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21">
        <f>SUM(C68:N68)</f>
        <v>0</v>
      </c>
      <c r="P68" s="34"/>
    </row>
    <row r="69" spans="1:16" ht="12.75">
      <c r="A69" s="19"/>
      <c r="B69" s="16" t="s">
        <v>99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1">
        <f>SUM(C69:N69)</f>
        <v>0</v>
      </c>
      <c r="P69" s="34"/>
    </row>
    <row r="70" spans="1:16" ht="12.75">
      <c r="A70" s="17" t="s">
        <v>22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1"/>
      <c r="P70" s="20"/>
    </row>
    <row r="71" spans="1:16" ht="12.75">
      <c r="A71" s="19"/>
      <c r="B71" s="17" t="s">
        <v>23</v>
      </c>
      <c r="C71" s="20">
        <f aca="true" t="shared" si="16" ref="C71:N76">$P71/12</f>
        <v>0</v>
      </c>
      <c r="D71" s="20">
        <f t="shared" si="16"/>
        <v>0</v>
      </c>
      <c r="E71" s="20">
        <f t="shared" si="16"/>
        <v>0</v>
      </c>
      <c r="F71" s="20">
        <f t="shared" si="16"/>
        <v>0</v>
      </c>
      <c r="G71" s="20">
        <f t="shared" si="16"/>
        <v>0</v>
      </c>
      <c r="H71" s="20">
        <f t="shared" si="16"/>
        <v>0</v>
      </c>
      <c r="I71" s="20">
        <f t="shared" si="16"/>
        <v>0</v>
      </c>
      <c r="J71" s="20">
        <f t="shared" si="16"/>
        <v>0</v>
      </c>
      <c r="K71" s="20">
        <f t="shared" si="16"/>
        <v>0</v>
      </c>
      <c r="L71" s="20">
        <f t="shared" si="16"/>
        <v>0</v>
      </c>
      <c r="M71" s="20">
        <f t="shared" si="16"/>
        <v>0</v>
      </c>
      <c r="N71" s="20">
        <f t="shared" si="16"/>
        <v>0</v>
      </c>
      <c r="O71" s="21">
        <f aca="true" t="shared" si="17" ref="O71:O76">SUM(C71:N71)</f>
        <v>0</v>
      </c>
      <c r="P71" s="36"/>
    </row>
    <row r="72" spans="1:16" ht="12.75">
      <c r="A72" s="19"/>
      <c r="B72" s="17" t="s">
        <v>24</v>
      </c>
      <c r="C72" s="20">
        <f t="shared" si="16"/>
        <v>0</v>
      </c>
      <c r="D72" s="20">
        <f t="shared" si="16"/>
        <v>0</v>
      </c>
      <c r="E72" s="20">
        <f t="shared" si="16"/>
        <v>0</v>
      </c>
      <c r="F72" s="20">
        <f t="shared" si="16"/>
        <v>0</v>
      </c>
      <c r="G72" s="20">
        <f t="shared" si="16"/>
        <v>0</v>
      </c>
      <c r="H72" s="20">
        <f t="shared" si="16"/>
        <v>0</v>
      </c>
      <c r="I72" s="20">
        <f t="shared" si="16"/>
        <v>0</v>
      </c>
      <c r="J72" s="20">
        <f t="shared" si="16"/>
        <v>0</v>
      </c>
      <c r="K72" s="20">
        <f t="shared" si="16"/>
        <v>0</v>
      </c>
      <c r="L72" s="20">
        <f t="shared" si="16"/>
        <v>0</v>
      </c>
      <c r="M72" s="20">
        <f t="shared" si="16"/>
        <v>0</v>
      </c>
      <c r="N72" s="20">
        <f t="shared" si="16"/>
        <v>0</v>
      </c>
      <c r="O72" s="21">
        <f t="shared" si="17"/>
        <v>0</v>
      </c>
      <c r="P72" s="36"/>
    </row>
    <row r="73" spans="1:16" ht="12.75">
      <c r="A73" s="19"/>
      <c r="B73" s="17" t="s">
        <v>76</v>
      </c>
      <c r="C73" s="20">
        <f t="shared" si="16"/>
        <v>0</v>
      </c>
      <c r="D73" s="20">
        <f t="shared" si="16"/>
        <v>0</v>
      </c>
      <c r="E73" s="20">
        <f t="shared" si="16"/>
        <v>0</v>
      </c>
      <c r="F73" s="20">
        <f t="shared" si="16"/>
        <v>0</v>
      </c>
      <c r="G73" s="20">
        <f t="shared" si="16"/>
        <v>0</v>
      </c>
      <c r="H73" s="20">
        <f t="shared" si="16"/>
        <v>0</v>
      </c>
      <c r="I73" s="20">
        <f t="shared" si="16"/>
        <v>0</v>
      </c>
      <c r="J73" s="20">
        <f t="shared" si="16"/>
        <v>0</v>
      </c>
      <c r="K73" s="20">
        <f t="shared" si="16"/>
        <v>0</v>
      </c>
      <c r="L73" s="20">
        <f t="shared" si="16"/>
        <v>0</v>
      </c>
      <c r="M73" s="20">
        <f t="shared" si="16"/>
        <v>0</v>
      </c>
      <c r="N73" s="20">
        <f t="shared" si="16"/>
        <v>0</v>
      </c>
      <c r="O73" s="21">
        <f>SUM(C73:N73)</f>
        <v>0</v>
      </c>
      <c r="P73" s="36"/>
    </row>
    <row r="74" spans="1:16" ht="12.75">
      <c r="A74" s="19"/>
      <c r="B74" s="17" t="s">
        <v>25</v>
      </c>
      <c r="C74" s="20">
        <f t="shared" si="16"/>
        <v>0</v>
      </c>
      <c r="D74" s="20">
        <f t="shared" si="16"/>
        <v>0</v>
      </c>
      <c r="E74" s="20">
        <f t="shared" si="16"/>
        <v>0</v>
      </c>
      <c r="F74" s="20">
        <f t="shared" si="16"/>
        <v>0</v>
      </c>
      <c r="G74" s="20">
        <f t="shared" si="16"/>
        <v>0</v>
      </c>
      <c r="H74" s="20">
        <f t="shared" si="16"/>
        <v>0</v>
      </c>
      <c r="I74" s="20">
        <f t="shared" si="16"/>
        <v>0</v>
      </c>
      <c r="J74" s="20">
        <f t="shared" si="16"/>
        <v>0</v>
      </c>
      <c r="K74" s="20">
        <f t="shared" si="16"/>
        <v>0</v>
      </c>
      <c r="L74" s="20">
        <f t="shared" si="16"/>
        <v>0</v>
      </c>
      <c r="M74" s="20">
        <f t="shared" si="16"/>
        <v>0</v>
      </c>
      <c r="N74" s="20">
        <f t="shared" si="16"/>
        <v>0</v>
      </c>
      <c r="O74" s="21">
        <f t="shared" si="17"/>
        <v>0</v>
      </c>
      <c r="P74" s="36"/>
    </row>
    <row r="75" spans="1:16" ht="12.75">
      <c r="A75" s="19"/>
      <c r="B75" s="16" t="s">
        <v>73</v>
      </c>
      <c r="C75" s="20">
        <f t="shared" si="16"/>
        <v>0</v>
      </c>
      <c r="D75" s="20">
        <f t="shared" si="16"/>
        <v>0</v>
      </c>
      <c r="E75" s="20">
        <f t="shared" si="16"/>
        <v>0</v>
      </c>
      <c r="F75" s="20">
        <f t="shared" si="16"/>
        <v>0</v>
      </c>
      <c r="G75" s="20">
        <f t="shared" si="16"/>
        <v>0</v>
      </c>
      <c r="H75" s="20">
        <f t="shared" si="16"/>
        <v>0</v>
      </c>
      <c r="I75" s="20">
        <f t="shared" si="16"/>
        <v>0</v>
      </c>
      <c r="J75" s="20">
        <f t="shared" si="16"/>
        <v>0</v>
      </c>
      <c r="K75" s="20">
        <f t="shared" si="16"/>
        <v>0</v>
      </c>
      <c r="L75" s="20">
        <f t="shared" si="16"/>
        <v>0</v>
      </c>
      <c r="M75" s="20">
        <f t="shared" si="16"/>
        <v>0</v>
      </c>
      <c r="N75" s="20">
        <f t="shared" si="16"/>
        <v>0</v>
      </c>
      <c r="O75" s="21">
        <f t="shared" si="17"/>
        <v>0</v>
      </c>
      <c r="P75" s="36"/>
    </row>
    <row r="76" spans="1:16" ht="12.75">
      <c r="A76" s="17" t="s">
        <v>103</v>
      </c>
      <c r="C76" s="21">
        <f t="shared" si="16"/>
        <v>1.9909233333333336</v>
      </c>
      <c r="D76" s="21">
        <f t="shared" si="16"/>
        <v>1.9909233333333336</v>
      </c>
      <c r="E76" s="21">
        <f t="shared" si="16"/>
        <v>1.9909233333333336</v>
      </c>
      <c r="F76" s="21">
        <f t="shared" si="16"/>
        <v>1.9909233333333336</v>
      </c>
      <c r="G76" s="21">
        <f t="shared" si="16"/>
        <v>1.9909233333333336</v>
      </c>
      <c r="H76" s="21">
        <f t="shared" si="16"/>
        <v>1.9909233333333336</v>
      </c>
      <c r="I76" s="21">
        <f t="shared" si="16"/>
        <v>1.9909233333333336</v>
      </c>
      <c r="J76" s="21">
        <f t="shared" si="16"/>
        <v>1.9909233333333336</v>
      </c>
      <c r="K76" s="21">
        <f t="shared" si="16"/>
        <v>1.9909233333333336</v>
      </c>
      <c r="L76" s="21">
        <f t="shared" si="16"/>
        <v>1.9909233333333336</v>
      </c>
      <c r="M76" s="21">
        <f t="shared" si="16"/>
        <v>1.9909233333333336</v>
      </c>
      <c r="N76" s="21">
        <f t="shared" si="16"/>
        <v>1.9909233333333336</v>
      </c>
      <c r="O76" s="21">
        <f t="shared" si="17"/>
        <v>23.891080000000006</v>
      </c>
      <c r="P76" s="50">
        <f>('Existing Loans'!F33+'Existing Loans'!F49)*12</f>
        <v>23.891080000000002</v>
      </c>
    </row>
    <row r="77" spans="2:14" ht="12.75">
      <c r="B77" s="17" t="s">
        <v>75</v>
      </c>
      <c r="C77" s="29">
        <f>'Existing Loans'!$E52</f>
        <v>0.055659999999999994</v>
      </c>
      <c r="D77" s="29">
        <f>'Existing Loans'!$E52</f>
        <v>0.055659999999999994</v>
      </c>
      <c r="E77" s="29">
        <f>'Existing Loans'!$E52</f>
        <v>0.055659999999999994</v>
      </c>
      <c r="F77" s="29">
        <f>'Existing Loans'!$E52</f>
        <v>0.055659999999999994</v>
      </c>
      <c r="G77" s="29">
        <f>'Existing Loans'!$E52</f>
        <v>0.055659999999999994</v>
      </c>
      <c r="H77" s="29">
        <f>'Existing Loans'!$E52</f>
        <v>0.055659999999999994</v>
      </c>
      <c r="I77" s="29">
        <f>'Existing Loans'!$E52</f>
        <v>0.055659999999999994</v>
      </c>
      <c r="J77" s="29">
        <f>'Existing Loans'!$E52</f>
        <v>0.055659999999999994</v>
      </c>
      <c r="K77" s="29">
        <f>'Existing Loans'!$E52</f>
        <v>0.055659999999999994</v>
      </c>
      <c r="L77" s="29">
        <f>'Existing Loans'!$E52</f>
        <v>0.055659999999999994</v>
      </c>
      <c r="M77" s="29">
        <f>'Existing Loans'!$E52</f>
        <v>0.055659999999999994</v>
      </c>
      <c r="N77" s="29">
        <f>'Existing Loans'!$E52</f>
        <v>0.055659999999999994</v>
      </c>
    </row>
    <row r="78" spans="1:16" ht="12.75">
      <c r="A78" s="19"/>
      <c r="B78" s="17" t="s">
        <v>104</v>
      </c>
      <c r="C78" s="21">
        <f aca="true" t="shared" si="18" ref="C78:N78">C77*B103/12</f>
        <v>0.009276666666666666</v>
      </c>
      <c r="D78" s="21">
        <f t="shared" si="18"/>
        <v>4.2100605555554316E-05</v>
      </c>
      <c r="E78" s="21">
        <f t="shared" si="18"/>
        <v>-0.009192465455555557</v>
      </c>
      <c r="F78" s="21">
        <f t="shared" si="18"/>
        <v>-0.018427031516666668</v>
      </c>
      <c r="G78" s="21">
        <f t="shared" si="18"/>
        <v>-0.02766159757777778</v>
      </c>
      <c r="H78" s="21">
        <f t="shared" si="18"/>
        <v>-0.03689616363888889</v>
      </c>
      <c r="I78" s="21">
        <f t="shared" si="18"/>
        <v>-0.046130729700000005</v>
      </c>
      <c r="J78" s="21">
        <f t="shared" si="18"/>
        <v>-0.05536529576111111</v>
      </c>
      <c r="K78" s="21">
        <f t="shared" si="18"/>
        <v>-0.06459986182222222</v>
      </c>
      <c r="L78" s="21">
        <f t="shared" si="18"/>
        <v>-0.07383442788333332</v>
      </c>
      <c r="M78" s="21">
        <f t="shared" si="18"/>
        <v>-0.08306899394444443</v>
      </c>
      <c r="N78" s="21">
        <f t="shared" si="18"/>
        <v>-0.09230356000555555</v>
      </c>
      <c r="O78" s="21">
        <f>SUM(C78:N78)</f>
        <v>-0.49816136003333333</v>
      </c>
      <c r="P78" s="20"/>
    </row>
    <row r="79" spans="2:16" ht="12.75">
      <c r="B79" s="16" t="s">
        <v>110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21">
        <f>SUM(C79:N79)</f>
        <v>0</v>
      </c>
      <c r="P79" s="20"/>
    </row>
    <row r="80" spans="2:16" ht="12.75">
      <c r="B80" s="16" t="s">
        <v>111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21">
        <f>SUM(C80:N80)</f>
        <v>0</v>
      </c>
      <c r="P80" s="20"/>
    </row>
    <row r="81" spans="2:16" ht="12.75">
      <c r="B81" s="16" t="s">
        <v>112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21">
        <f>SUM(C81:N81)</f>
        <v>0</v>
      </c>
      <c r="P81" s="20"/>
    </row>
    <row r="82" spans="1:16" ht="12.75">
      <c r="A82" s="23" t="s">
        <v>27</v>
      </c>
      <c r="C82" s="21">
        <f aca="true" t="shared" si="19" ref="C82:O82">SUM(C61:C76)+SUM(C78:C81)</f>
        <v>2.0002000000000004</v>
      </c>
      <c r="D82" s="21">
        <f t="shared" si="19"/>
        <v>1.9909654339388891</v>
      </c>
      <c r="E82" s="21">
        <f t="shared" si="19"/>
        <v>1.981730867877778</v>
      </c>
      <c r="F82" s="21">
        <f t="shared" si="19"/>
        <v>1.972496301816667</v>
      </c>
      <c r="G82" s="21">
        <f t="shared" si="19"/>
        <v>1.9632617357555557</v>
      </c>
      <c r="H82" s="21">
        <f t="shared" si="19"/>
        <v>1.9540271696944447</v>
      </c>
      <c r="I82" s="21">
        <f t="shared" si="19"/>
        <v>1.9447926036333336</v>
      </c>
      <c r="J82" s="21">
        <f t="shared" si="19"/>
        <v>1.9355580375722226</v>
      </c>
      <c r="K82" s="21">
        <f t="shared" si="19"/>
        <v>1.9263234715111115</v>
      </c>
      <c r="L82" s="21">
        <f t="shared" si="19"/>
        <v>1.9170889054500002</v>
      </c>
      <c r="M82" s="21">
        <f t="shared" si="19"/>
        <v>1.9078543393888892</v>
      </c>
      <c r="N82" s="21">
        <f t="shared" si="19"/>
        <v>1.898619773327778</v>
      </c>
      <c r="O82" s="25">
        <f t="shared" si="19"/>
        <v>23.392918639966673</v>
      </c>
      <c r="P82" s="20"/>
    </row>
    <row r="83" ht="12.75">
      <c r="P83" s="20"/>
    </row>
    <row r="84" spans="1:16" ht="12.75">
      <c r="A84" s="17" t="s">
        <v>28</v>
      </c>
      <c r="C84" s="21">
        <f aca="true" t="shared" si="20" ref="C84:N84">C30-C82</f>
        <v>997.9998</v>
      </c>
      <c r="D84" s="21">
        <f t="shared" si="20"/>
        <v>995.0087345660612</v>
      </c>
      <c r="E84" s="21">
        <f t="shared" si="20"/>
        <v>992.0328024204057</v>
      </c>
      <c r="F84" s="21">
        <f t="shared" si="20"/>
        <v>989.0720035630335</v>
      </c>
      <c r="G84" s="21">
        <f t="shared" si="20"/>
        <v>986.1263379939447</v>
      </c>
      <c r="H84" s="21">
        <f t="shared" si="20"/>
        <v>983.1958057131393</v>
      </c>
      <c r="I84" s="21">
        <f t="shared" si="20"/>
        <v>980.2804067206171</v>
      </c>
      <c r="J84" s="21">
        <f t="shared" si="20"/>
        <v>977.3801410163782</v>
      </c>
      <c r="K84" s="21">
        <f t="shared" si="20"/>
        <v>974.4950086004227</v>
      </c>
      <c r="L84" s="21">
        <f t="shared" si="20"/>
        <v>971.6250094727505</v>
      </c>
      <c r="M84" s="21">
        <f t="shared" si="20"/>
        <v>968.7701436333617</v>
      </c>
      <c r="N84" s="21">
        <f t="shared" si="20"/>
        <v>965.9304110822562</v>
      </c>
      <c r="O84" s="21"/>
      <c r="P84" s="20"/>
    </row>
    <row r="85" spans="1:16" ht="12.75">
      <c r="A85" s="17" t="s">
        <v>105</v>
      </c>
      <c r="C85" s="20">
        <f aca="true" t="shared" si="21" ref="C85:N85">$P85/12</f>
        <v>0</v>
      </c>
      <c r="D85" s="20">
        <f t="shared" si="21"/>
        <v>0</v>
      </c>
      <c r="E85" s="20">
        <f t="shared" si="21"/>
        <v>0</v>
      </c>
      <c r="F85" s="20">
        <f t="shared" si="21"/>
        <v>0</v>
      </c>
      <c r="G85" s="20">
        <f t="shared" si="21"/>
        <v>0</v>
      </c>
      <c r="H85" s="20">
        <f t="shared" si="21"/>
        <v>0</v>
      </c>
      <c r="I85" s="20">
        <f t="shared" si="21"/>
        <v>0</v>
      </c>
      <c r="J85" s="20">
        <f t="shared" si="21"/>
        <v>0</v>
      </c>
      <c r="K85" s="20">
        <f t="shared" si="21"/>
        <v>0</v>
      </c>
      <c r="L85" s="20">
        <f t="shared" si="21"/>
        <v>0</v>
      </c>
      <c r="M85" s="20">
        <f t="shared" si="21"/>
        <v>0</v>
      </c>
      <c r="N85" s="20">
        <f t="shared" si="21"/>
        <v>0</v>
      </c>
      <c r="O85" s="21">
        <f>SUM(C85:N85)</f>
        <v>0</v>
      </c>
      <c r="P85" s="36"/>
    </row>
    <row r="86" spans="1:16" ht="12.75">
      <c r="A86" s="17" t="s">
        <v>106</v>
      </c>
      <c r="C86" s="21">
        <f aca="true" t="shared" si="22" ref="C86:N86">C84+C85</f>
        <v>997.9998</v>
      </c>
      <c r="D86" s="21">
        <f t="shared" si="22"/>
        <v>995.0087345660612</v>
      </c>
      <c r="E86" s="21">
        <f t="shared" si="22"/>
        <v>992.0328024204057</v>
      </c>
      <c r="F86" s="21">
        <f t="shared" si="22"/>
        <v>989.0720035630335</v>
      </c>
      <c r="G86" s="21">
        <f t="shared" si="22"/>
        <v>986.1263379939447</v>
      </c>
      <c r="H86" s="21">
        <f t="shared" si="22"/>
        <v>983.1958057131393</v>
      </c>
      <c r="I86" s="21">
        <f t="shared" si="22"/>
        <v>980.2804067206171</v>
      </c>
      <c r="J86" s="21">
        <f t="shared" si="22"/>
        <v>977.3801410163782</v>
      </c>
      <c r="K86" s="21">
        <f t="shared" si="22"/>
        <v>974.4950086004227</v>
      </c>
      <c r="L86" s="21">
        <f t="shared" si="22"/>
        <v>971.6250094727505</v>
      </c>
      <c r="M86" s="21">
        <f t="shared" si="22"/>
        <v>968.7701436333617</v>
      </c>
      <c r="N86" s="21">
        <f t="shared" si="22"/>
        <v>965.9304110822562</v>
      </c>
      <c r="O86" s="21"/>
      <c r="P86" s="20"/>
    </row>
    <row r="87" spans="1:16" ht="12.75">
      <c r="A87" s="17" t="s">
        <v>29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0"/>
    </row>
    <row r="88" spans="1:16" ht="12.75">
      <c r="A88" s="19"/>
      <c r="B88" s="17" t="s">
        <v>30</v>
      </c>
      <c r="C88" s="21">
        <f aca="true" t="shared" si="23" ref="C88:N88">(IF(C86&lt;0,C86*(-1),0))+IF(C86-C92-C94&lt;0,C92+C94,0)</f>
        <v>0</v>
      </c>
      <c r="D88" s="21">
        <f t="shared" si="23"/>
        <v>0</v>
      </c>
      <c r="E88" s="21">
        <f t="shared" si="23"/>
        <v>0</v>
      </c>
      <c r="F88" s="21">
        <f t="shared" si="23"/>
        <v>0</v>
      </c>
      <c r="G88" s="21">
        <f t="shared" si="23"/>
        <v>0</v>
      </c>
      <c r="H88" s="21">
        <f t="shared" si="23"/>
        <v>0</v>
      </c>
      <c r="I88" s="21">
        <f t="shared" si="23"/>
        <v>0</v>
      </c>
      <c r="J88" s="21">
        <f t="shared" si="23"/>
        <v>0</v>
      </c>
      <c r="K88" s="21">
        <f t="shared" si="23"/>
        <v>0</v>
      </c>
      <c r="L88" s="21">
        <f t="shared" si="23"/>
        <v>0</v>
      </c>
      <c r="M88" s="21">
        <f t="shared" si="23"/>
        <v>0</v>
      </c>
      <c r="N88" s="21">
        <f t="shared" si="23"/>
        <v>0</v>
      </c>
      <c r="O88" s="21">
        <f>SUM(C88:N88)</f>
        <v>0</v>
      </c>
      <c r="P88" s="20"/>
    </row>
    <row r="89" spans="2:16" ht="12.75">
      <c r="B89" s="17" t="s">
        <v>31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1">
        <f>SUM(C89:N89)</f>
        <v>0</v>
      </c>
      <c r="P89" s="20"/>
    </row>
    <row r="90" spans="1:16" ht="12.75">
      <c r="A90" s="17" t="s">
        <v>32</v>
      </c>
      <c r="P90" s="20"/>
    </row>
    <row r="91" spans="1:16" ht="12.75">
      <c r="A91" s="19"/>
      <c r="B91" s="17" t="s">
        <v>33</v>
      </c>
      <c r="C91" s="21">
        <f aca="true" t="shared" si="24" ref="C91:N91">IF(B99&gt;0,(IF(C86-C92-C94&gt;0,MIN(B99,C86-C92-C94),0)),0)</f>
        <v>0</v>
      </c>
      <c r="D91" s="21">
        <f t="shared" si="24"/>
        <v>0</v>
      </c>
      <c r="E91" s="21">
        <f t="shared" si="24"/>
        <v>0</v>
      </c>
      <c r="F91" s="21">
        <f t="shared" si="24"/>
        <v>0</v>
      </c>
      <c r="G91" s="21">
        <f t="shared" si="24"/>
        <v>0</v>
      </c>
      <c r="H91" s="21">
        <f t="shared" si="24"/>
        <v>0</v>
      </c>
      <c r="I91" s="21">
        <f t="shared" si="24"/>
        <v>0</v>
      </c>
      <c r="J91" s="21">
        <f t="shared" si="24"/>
        <v>0</v>
      </c>
      <c r="K91" s="21">
        <f t="shared" si="24"/>
        <v>0</v>
      </c>
      <c r="L91" s="21">
        <f t="shared" si="24"/>
        <v>0</v>
      </c>
      <c r="M91" s="21">
        <f t="shared" si="24"/>
        <v>0</v>
      </c>
      <c r="N91" s="21">
        <f t="shared" si="24"/>
        <v>0</v>
      </c>
      <c r="O91" s="21">
        <f>SUM(C91:N91)</f>
        <v>0</v>
      </c>
      <c r="P91" s="20"/>
    </row>
    <row r="92" spans="2:16" ht="12.75">
      <c r="B92" s="17" t="s">
        <v>34</v>
      </c>
      <c r="C92" s="21">
        <f aca="true" t="shared" si="25" ref="C92:N92">$P92/12</f>
        <v>0.9941666666666666</v>
      </c>
      <c r="D92" s="21">
        <f t="shared" si="25"/>
        <v>0.9941666666666666</v>
      </c>
      <c r="E92" s="21">
        <f t="shared" si="25"/>
        <v>0.9941666666666666</v>
      </c>
      <c r="F92" s="21">
        <f t="shared" si="25"/>
        <v>0.9941666666666666</v>
      </c>
      <c r="G92" s="21">
        <f t="shared" si="25"/>
        <v>0.9941666666666666</v>
      </c>
      <c r="H92" s="21">
        <f t="shared" si="25"/>
        <v>0.9941666666666666</v>
      </c>
      <c r="I92" s="21">
        <f t="shared" si="25"/>
        <v>0.9941666666666666</v>
      </c>
      <c r="J92" s="21">
        <f t="shared" si="25"/>
        <v>0.9941666666666666</v>
      </c>
      <c r="K92" s="21">
        <f t="shared" si="25"/>
        <v>0.9941666666666666</v>
      </c>
      <c r="L92" s="21">
        <f t="shared" si="25"/>
        <v>0.9941666666666666</v>
      </c>
      <c r="M92" s="21">
        <f t="shared" si="25"/>
        <v>0.9941666666666666</v>
      </c>
      <c r="N92" s="21">
        <f t="shared" si="25"/>
        <v>0.9941666666666666</v>
      </c>
      <c r="O92" s="21">
        <f>SUM(C92:N92)</f>
        <v>11.93</v>
      </c>
      <c r="P92" s="50">
        <f>'Existing Loans'!F17*12</f>
        <v>11.93</v>
      </c>
    </row>
    <row r="93" spans="2:14" ht="12.75">
      <c r="B93" s="17" t="s">
        <v>26</v>
      </c>
      <c r="C93" s="29">
        <f>'Existing Loans'!$E18</f>
        <v>0.07120000000000001</v>
      </c>
      <c r="D93" s="29">
        <f>'Existing Loans'!$E18</f>
        <v>0.07120000000000001</v>
      </c>
      <c r="E93" s="29">
        <f>'Existing Loans'!$E18</f>
        <v>0.07120000000000001</v>
      </c>
      <c r="F93" s="29">
        <f>'Existing Loans'!$E18</f>
        <v>0.07120000000000001</v>
      </c>
      <c r="G93" s="29">
        <f>'Existing Loans'!$E18</f>
        <v>0.07120000000000001</v>
      </c>
      <c r="H93" s="29">
        <f>'Existing Loans'!$E18</f>
        <v>0.07120000000000001</v>
      </c>
      <c r="I93" s="29">
        <f>'Existing Loans'!$E18</f>
        <v>0.07120000000000001</v>
      </c>
      <c r="J93" s="29">
        <f>'Existing Loans'!$E18</f>
        <v>0.07120000000000001</v>
      </c>
      <c r="K93" s="29">
        <f>'Existing Loans'!$E18</f>
        <v>0.07120000000000001</v>
      </c>
      <c r="L93" s="29">
        <f>'Existing Loans'!$E18</f>
        <v>0.07120000000000001</v>
      </c>
      <c r="M93" s="29">
        <f>'Existing Loans'!$E18</f>
        <v>0.07120000000000001</v>
      </c>
      <c r="N93" s="29">
        <f>'Existing Loans'!$E18</f>
        <v>0.07120000000000001</v>
      </c>
    </row>
    <row r="94" spans="1:16" ht="12.75">
      <c r="A94" s="19"/>
      <c r="B94" s="17" t="s">
        <v>35</v>
      </c>
      <c r="C94" s="21">
        <f aca="true" t="shared" si="26" ref="C94:N94">C93*(B101+B99)/12</f>
        <v>0.005933333333333335</v>
      </c>
      <c r="D94" s="21">
        <f t="shared" si="26"/>
        <v>3.4611111111111256E-05</v>
      </c>
      <c r="E94" s="21">
        <f t="shared" si="26"/>
        <v>-0.005864111111111112</v>
      </c>
      <c r="F94" s="21">
        <f t="shared" si="26"/>
        <v>-0.011762833333333335</v>
      </c>
      <c r="G94" s="21">
        <f t="shared" si="26"/>
        <v>-0.01766155555555556</v>
      </c>
      <c r="H94" s="21">
        <f t="shared" si="26"/>
        <v>-0.02356027777777778</v>
      </c>
      <c r="I94" s="21">
        <f t="shared" si="26"/>
        <v>-0.029459000000000003</v>
      </c>
      <c r="J94" s="21">
        <f t="shared" si="26"/>
        <v>-0.03535772222222223</v>
      </c>
      <c r="K94" s="21">
        <f t="shared" si="26"/>
        <v>-0.04125644444444445</v>
      </c>
      <c r="L94" s="21">
        <f t="shared" si="26"/>
        <v>-0.04715516666666667</v>
      </c>
      <c r="M94" s="21">
        <f t="shared" si="26"/>
        <v>-0.0530538888888889</v>
      </c>
      <c r="N94" s="21">
        <f t="shared" si="26"/>
        <v>-0.058952611111111115</v>
      </c>
      <c r="O94" s="21">
        <f>SUM(C94:N94)</f>
        <v>-0.3181156666666667</v>
      </c>
      <c r="P94" s="20"/>
    </row>
    <row r="95" spans="1:16" ht="12.75">
      <c r="A95" s="19"/>
      <c r="B95" s="17" t="s">
        <v>36</v>
      </c>
      <c r="C95" s="20">
        <f aca="true" t="shared" si="27" ref="C95:N95">$P95/12</f>
        <v>0</v>
      </c>
      <c r="D95" s="20">
        <f t="shared" si="27"/>
        <v>0</v>
      </c>
      <c r="E95" s="20">
        <f t="shared" si="27"/>
        <v>0</v>
      </c>
      <c r="F95" s="20">
        <f t="shared" si="27"/>
        <v>0</v>
      </c>
      <c r="G95" s="20">
        <f t="shared" si="27"/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0</v>
      </c>
      <c r="L95" s="20">
        <f t="shared" si="27"/>
        <v>0</v>
      </c>
      <c r="M95" s="20">
        <f t="shared" si="27"/>
        <v>0</v>
      </c>
      <c r="N95" s="20">
        <f t="shared" si="27"/>
        <v>0</v>
      </c>
      <c r="O95" s="21">
        <f>SUM(C95:N95)</f>
        <v>0</v>
      </c>
      <c r="P95" s="36"/>
    </row>
    <row r="96" spans="1:16" ht="12.75">
      <c r="A96" s="17" t="s">
        <v>37</v>
      </c>
      <c r="C96" s="30">
        <f>C86+C88+C89-C92-C91-C94-C95</f>
        <v>996.9997000000001</v>
      </c>
      <c r="D96" s="30">
        <f aca="true" t="shared" si="28" ref="D96:N96">D86+D88+D89-D91-D92-D94-D95</f>
        <v>994.0145332882835</v>
      </c>
      <c r="E96" s="30">
        <f t="shared" si="28"/>
        <v>991.0444998648502</v>
      </c>
      <c r="F96" s="30">
        <f t="shared" si="28"/>
        <v>988.0895997297002</v>
      </c>
      <c r="G96" s="30">
        <f t="shared" si="28"/>
        <v>985.1498328828337</v>
      </c>
      <c r="H96" s="30">
        <f t="shared" si="28"/>
        <v>982.2251993242504</v>
      </c>
      <c r="I96" s="30">
        <f t="shared" si="28"/>
        <v>979.3156990539504</v>
      </c>
      <c r="J96" s="30">
        <f t="shared" si="28"/>
        <v>976.4213320719338</v>
      </c>
      <c r="K96" s="30">
        <f t="shared" si="28"/>
        <v>973.5420983782005</v>
      </c>
      <c r="L96" s="30">
        <f t="shared" si="28"/>
        <v>970.6779979727506</v>
      </c>
      <c r="M96" s="30">
        <f t="shared" si="28"/>
        <v>967.829030855584</v>
      </c>
      <c r="N96" s="30">
        <f t="shared" si="28"/>
        <v>964.9951970267007</v>
      </c>
      <c r="O96" s="30">
        <f>N96</f>
        <v>964.9951970267007</v>
      </c>
      <c r="P96" s="21"/>
    </row>
    <row r="97" spans="1:16" ht="12.75">
      <c r="A97" s="17" t="s">
        <v>38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1:16" ht="12.75">
      <c r="A98" s="19"/>
      <c r="B98" s="17" t="s">
        <v>39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2:16" ht="12.75">
      <c r="B99" s="20"/>
      <c r="C99" s="30">
        <f aca="true" t="shared" si="29" ref="C99:N99">B99+C88-C91</f>
        <v>0</v>
      </c>
      <c r="D99" s="30">
        <f t="shared" si="29"/>
        <v>0</v>
      </c>
      <c r="E99" s="30">
        <f t="shared" si="29"/>
        <v>0</v>
      </c>
      <c r="F99" s="30">
        <f t="shared" si="29"/>
        <v>0</v>
      </c>
      <c r="G99" s="30">
        <f t="shared" si="29"/>
        <v>0</v>
      </c>
      <c r="H99" s="30">
        <f t="shared" si="29"/>
        <v>0</v>
      </c>
      <c r="I99" s="30">
        <f t="shared" si="29"/>
        <v>0</v>
      </c>
      <c r="J99" s="30">
        <f t="shared" si="29"/>
        <v>0</v>
      </c>
      <c r="K99" s="30">
        <f t="shared" si="29"/>
        <v>0</v>
      </c>
      <c r="L99" s="30">
        <f t="shared" si="29"/>
        <v>0</v>
      </c>
      <c r="M99" s="30">
        <f t="shared" si="29"/>
        <v>0</v>
      </c>
      <c r="N99" s="30">
        <f t="shared" si="29"/>
        <v>0</v>
      </c>
      <c r="O99" s="21"/>
      <c r="P99" s="21"/>
    </row>
    <row r="100" spans="1:16" ht="12.75">
      <c r="A100" s="19"/>
      <c r="B100" s="17" t="s">
        <v>40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2:16" ht="12.75">
      <c r="B101" s="21">
        <f>'Existing Loans'!B17</f>
        <v>1</v>
      </c>
      <c r="C101" s="21">
        <f aca="true" t="shared" si="30" ref="C101:N101">B101-C92</f>
        <v>0.005833333333333357</v>
      </c>
      <c r="D101" s="21">
        <f t="shared" si="30"/>
        <v>-0.9883333333333333</v>
      </c>
      <c r="E101" s="21">
        <f t="shared" si="30"/>
        <v>-1.9825</v>
      </c>
      <c r="F101" s="21">
        <f t="shared" si="30"/>
        <v>-2.9766666666666666</v>
      </c>
      <c r="G101" s="21">
        <f t="shared" si="30"/>
        <v>-3.970833333333333</v>
      </c>
      <c r="H101" s="21">
        <f t="shared" si="30"/>
        <v>-4.965</v>
      </c>
      <c r="I101" s="21">
        <f t="shared" si="30"/>
        <v>-5.9591666666666665</v>
      </c>
      <c r="J101" s="21">
        <f t="shared" si="30"/>
        <v>-6.953333333333333</v>
      </c>
      <c r="K101" s="21">
        <f t="shared" si="30"/>
        <v>-7.9475</v>
      </c>
      <c r="L101" s="21">
        <f t="shared" si="30"/>
        <v>-8.941666666666666</v>
      </c>
      <c r="M101" s="21">
        <f t="shared" si="30"/>
        <v>-9.935833333333333</v>
      </c>
      <c r="N101" s="21">
        <f t="shared" si="30"/>
        <v>-10.93</v>
      </c>
      <c r="O101" s="21"/>
      <c r="P101" s="21"/>
    </row>
    <row r="102" spans="1:16" ht="12.75">
      <c r="A102" s="19"/>
      <c r="B102" s="21" t="s">
        <v>71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2:16" ht="12.75">
      <c r="B103" s="21">
        <f>'Existing Loans'!B33+'Existing Loans'!B49</f>
        <v>2</v>
      </c>
      <c r="C103" s="46">
        <f aca="true" t="shared" si="31" ref="C103:N103">B103+C89-C76-C79-C80-C81</f>
        <v>0.0090766666666664</v>
      </c>
      <c r="D103" s="46">
        <f t="shared" si="31"/>
        <v>-1.9818466666666672</v>
      </c>
      <c r="E103" s="46">
        <f t="shared" si="31"/>
        <v>-3.9727700000000006</v>
      </c>
      <c r="F103" s="46">
        <f t="shared" si="31"/>
        <v>-5.963693333333334</v>
      </c>
      <c r="G103" s="46">
        <f t="shared" si="31"/>
        <v>-7.954616666666668</v>
      </c>
      <c r="H103" s="46">
        <f t="shared" si="31"/>
        <v>-9.945540000000001</v>
      </c>
      <c r="I103" s="46">
        <f t="shared" si="31"/>
        <v>-11.936463333333334</v>
      </c>
      <c r="J103" s="46">
        <f t="shared" si="31"/>
        <v>-13.927386666666667</v>
      </c>
      <c r="K103" s="46">
        <f t="shared" si="31"/>
        <v>-15.91831</v>
      </c>
      <c r="L103" s="46">
        <f t="shared" si="31"/>
        <v>-17.909233333333333</v>
      </c>
      <c r="M103" s="46">
        <f t="shared" si="31"/>
        <v>-19.900156666666668</v>
      </c>
      <c r="N103" s="46">
        <f t="shared" si="31"/>
        <v>-21.891080000000002</v>
      </c>
      <c r="O103" s="21"/>
      <c r="P103" s="21"/>
    </row>
    <row r="104" spans="1:16" ht="12.75">
      <c r="A104" s="19"/>
      <c r="B104" s="21" t="s">
        <v>41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P104" s="21"/>
    </row>
    <row r="105" spans="2:16" ht="12.75">
      <c r="B105" s="21">
        <f aca="true" t="shared" si="32" ref="B105:N105">B103+B101+B99</f>
        <v>3</v>
      </c>
      <c r="C105" s="46">
        <f t="shared" si="32"/>
        <v>0.014909999999999757</v>
      </c>
      <c r="D105" s="46">
        <f t="shared" si="32"/>
        <v>-2.9701800000000005</v>
      </c>
      <c r="E105" s="46">
        <f t="shared" si="32"/>
        <v>-5.9552700000000005</v>
      </c>
      <c r="F105" s="46">
        <f t="shared" si="32"/>
        <v>-8.940360000000002</v>
      </c>
      <c r="G105" s="46">
        <f t="shared" si="32"/>
        <v>-11.925450000000001</v>
      </c>
      <c r="H105" s="46">
        <f t="shared" si="32"/>
        <v>-14.910540000000001</v>
      </c>
      <c r="I105" s="46">
        <f t="shared" si="32"/>
        <v>-17.89563</v>
      </c>
      <c r="J105" s="46">
        <f t="shared" si="32"/>
        <v>-20.88072</v>
      </c>
      <c r="K105" s="46">
        <f t="shared" si="32"/>
        <v>-23.86581</v>
      </c>
      <c r="L105" s="46">
        <f t="shared" si="32"/>
        <v>-26.8509</v>
      </c>
      <c r="M105" s="46">
        <f t="shared" si="32"/>
        <v>-29.835990000000002</v>
      </c>
      <c r="N105" s="46">
        <f t="shared" si="32"/>
        <v>-32.82108</v>
      </c>
      <c r="O105" s="21"/>
      <c r="P105" s="21"/>
    </row>
    <row r="106" spans="1:16" ht="12.75">
      <c r="A106" s="17" t="s">
        <v>42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1:16" ht="12.75">
      <c r="A107" s="19"/>
      <c r="B107" s="17" t="s">
        <v>43</v>
      </c>
      <c r="C107" s="21">
        <f aca="true" t="shared" si="33" ref="C107:N107">C30+C85+C88+C89</f>
        <v>1000</v>
      </c>
      <c r="D107" s="21">
        <f t="shared" si="33"/>
        <v>996.9997000000001</v>
      </c>
      <c r="E107" s="21">
        <f t="shared" si="33"/>
        <v>994.0145332882835</v>
      </c>
      <c r="F107" s="21">
        <f t="shared" si="33"/>
        <v>991.0444998648502</v>
      </c>
      <c r="G107" s="21">
        <f t="shared" si="33"/>
        <v>988.0895997297002</v>
      </c>
      <c r="H107" s="21">
        <f t="shared" si="33"/>
        <v>985.1498328828337</v>
      </c>
      <c r="I107" s="21">
        <f t="shared" si="33"/>
        <v>982.2251993242504</v>
      </c>
      <c r="J107" s="21">
        <f t="shared" si="33"/>
        <v>979.3156990539504</v>
      </c>
      <c r="K107" s="21">
        <f t="shared" si="33"/>
        <v>976.4213320719338</v>
      </c>
      <c r="L107" s="21">
        <f t="shared" si="33"/>
        <v>973.5420983782005</v>
      </c>
      <c r="M107" s="21">
        <f t="shared" si="33"/>
        <v>970.6779979727506</v>
      </c>
      <c r="N107" s="21">
        <f t="shared" si="33"/>
        <v>967.829030855584</v>
      </c>
      <c r="O107" s="21"/>
      <c r="P107" s="21"/>
    </row>
    <row r="108" spans="1:16" ht="12.75">
      <c r="A108" s="19"/>
      <c r="B108" s="17" t="s">
        <v>44</v>
      </c>
      <c r="C108" s="21">
        <f>C82+C92+C91+C94+C95+C96</f>
        <v>1000.0000000000001</v>
      </c>
      <c r="D108" s="21">
        <f aca="true" t="shared" si="34" ref="D108:N108">D82+D91+D92+D94+D95+D96</f>
        <v>996.9997000000002</v>
      </c>
      <c r="E108" s="21">
        <f t="shared" si="34"/>
        <v>994.0145332882835</v>
      </c>
      <c r="F108" s="21">
        <f t="shared" si="34"/>
        <v>991.0444998648502</v>
      </c>
      <c r="G108" s="21">
        <f t="shared" si="34"/>
        <v>988.0895997297004</v>
      </c>
      <c r="H108" s="21">
        <f t="shared" si="34"/>
        <v>985.1498328828337</v>
      </c>
      <c r="I108" s="21">
        <f t="shared" si="34"/>
        <v>982.2251993242504</v>
      </c>
      <c r="J108" s="21">
        <f t="shared" si="34"/>
        <v>979.3156990539504</v>
      </c>
      <c r="K108" s="21">
        <f t="shared" si="34"/>
        <v>976.4213320719339</v>
      </c>
      <c r="L108" s="21">
        <f t="shared" si="34"/>
        <v>973.5420983782006</v>
      </c>
      <c r="M108" s="21">
        <f t="shared" si="34"/>
        <v>970.6779979727507</v>
      </c>
      <c r="N108" s="21">
        <f t="shared" si="34"/>
        <v>967.829030855584</v>
      </c>
      <c r="O108" s="21"/>
      <c r="P108" s="21"/>
    </row>
    <row r="109" spans="1:16" ht="12.75">
      <c r="A109" s="19"/>
      <c r="B109" s="17" t="s">
        <v>45</v>
      </c>
      <c r="C109" s="21">
        <f aca="true" t="shared" si="35" ref="C109:N109">C107-C108</f>
        <v>0</v>
      </c>
      <c r="D109" s="21">
        <f t="shared" si="35"/>
        <v>0</v>
      </c>
      <c r="E109" s="21">
        <f t="shared" si="35"/>
        <v>0</v>
      </c>
      <c r="F109" s="21">
        <f t="shared" si="35"/>
        <v>0</v>
      </c>
      <c r="G109" s="21">
        <f t="shared" si="35"/>
        <v>0</v>
      </c>
      <c r="H109" s="21">
        <f t="shared" si="35"/>
        <v>0</v>
      </c>
      <c r="I109" s="21">
        <f t="shared" si="35"/>
        <v>0</v>
      </c>
      <c r="J109" s="21">
        <f t="shared" si="35"/>
        <v>0</v>
      </c>
      <c r="K109" s="21">
        <f t="shared" si="35"/>
        <v>0</v>
      </c>
      <c r="L109" s="21">
        <f t="shared" si="35"/>
        <v>0</v>
      </c>
      <c r="M109" s="21">
        <f t="shared" si="35"/>
        <v>0</v>
      </c>
      <c r="N109" s="21">
        <f t="shared" si="35"/>
        <v>0</v>
      </c>
      <c r="O109" s="21"/>
      <c r="P109" s="21"/>
    </row>
    <row r="116" spans="4:5" ht="12.75">
      <c r="D116" s="21"/>
      <c r="E116" s="21"/>
    </row>
    <row r="117" spans="4:5" ht="12.75">
      <c r="D117" s="21"/>
      <c r="E117" s="21"/>
    </row>
    <row r="121" spans="4:5" ht="12.75">
      <c r="D121" s="21"/>
      <c r="E121" s="21"/>
    </row>
    <row r="122" spans="4:5" ht="12.75">
      <c r="D122" s="21"/>
      <c r="E122" s="21"/>
    </row>
    <row r="123" spans="4:5" ht="12.75">
      <c r="D123" s="21"/>
      <c r="E123" s="21"/>
    </row>
    <row r="124" spans="4:5" ht="12.75">
      <c r="D124" s="21"/>
      <c r="E124" s="21"/>
    </row>
    <row r="125" spans="4:5" ht="12.75">
      <c r="D125" s="21"/>
      <c r="E125" s="21"/>
    </row>
    <row r="126" spans="4:5" ht="12.75">
      <c r="D126" s="21"/>
      <c r="E126" s="21"/>
    </row>
    <row r="127" spans="4:5" ht="12.75">
      <c r="D127" s="21"/>
      <c r="E127" s="21"/>
    </row>
    <row r="128" spans="4:5" ht="12.75">
      <c r="D128" s="21"/>
      <c r="E128" s="21"/>
    </row>
    <row r="129" spans="4:5" ht="12.75">
      <c r="D129" s="21"/>
      <c r="E129" s="21"/>
    </row>
    <row r="130" spans="4:5" ht="12.75">
      <c r="D130" s="21"/>
      <c r="E130" s="21"/>
    </row>
    <row r="131" spans="4:5" ht="12.75">
      <c r="D131" s="21"/>
      <c r="E131" s="21"/>
    </row>
    <row r="132" spans="4:5" ht="12.75">
      <c r="D132" s="21"/>
      <c r="E132" s="21"/>
    </row>
    <row r="133" spans="4:5" ht="12.75">
      <c r="D133" s="21"/>
      <c r="E133" s="21"/>
    </row>
    <row r="134" spans="4:5" ht="12.75">
      <c r="D134" s="21"/>
      <c r="E134" s="21"/>
    </row>
    <row r="135" spans="4:5" ht="12.75">
      <c r="D135" s="21"/>
      <c r="E135" s="21"/>
    </row>
    <row r="136" spans="4:5" ht="12.75">
      <c r="D136" s="21"/>
      <c r="E136" s="21"/>
    </row>
    <row r="137" spans="4:5" ht="12.75">
      <c r="D137" s="21"/>
      <c r="E137" s="21"/>
    </row>
    <row r="138" spans="4:5" ht="12.75">
      <c r="D138" s="21"/>
      <c r="E138" s="21"/>
    </row>
    <row r="139" spans="4:5" ht="12.75">
      <c r="D139" s="21"/>
      <c r="E139" s="21"/>
    </row>
    <row r="140" spans="4:5" ht="12.75">
      <c r="D140" s="21"/>
      <c r="E140" s="21"/>
    </row>
    <row r="141" spans="4:5" ht="12.75">
      <c r="D141" s="21"/>
      <c r="E141" s="21"/>
    </row>
    <row r="142" spans="4:5" ht="12.75">
      <c r="D142" s="21"/>
      <c r="E142" s="21"/>
    </row>
    <row r="143" spans="4:5" ht="12.75">
      <c r="D143" s="21"/>
      <c r="E143" s="21"/>
    </row>
    <row r="144" spans="4:5" ht="12.75">
      <c r="D144" s="21"/>
      <c r="E144" s="21"/>
    </row>
    <row r="145" spans="4:5" ht="12.75">
      <c r="D145" s="21"/>
      <c r="E145" s="21"/>
    </row>
    <row r="146" spans="4:5" ht="12.75">
      <c r="D146" s="21"/>
      <c r="E146" s="21"/>
    </row>
    <row r="147" spans="4:5" ht="12.75">
      <c r="D147" s="21"/>
      <c r="E147" s="21"/>
    </row>
    <row r="148" spans="4:5" ht="12.75">
      <c r="D148" s="21"/>
      <c r="E148" s="21"/>
    </row>
    <row r="149" spans="4:5" ht="12.75">
      <c r="D149" s="21"/>
      <c r="E149" s="21"/>
    </row>
    <row r="150" spans="4:5" ht="12.75">
      <c r="D150" s="21"/>
      <c r="E150" s="21"/>
    </row>
    <row r="151" spans="4:5" ht="12.75">
      <c r="D151" s="21"/>
      <c r="E151" s="21"/>
    </row>
    <row r="152" spans="4:5" ht="12.75">
      <c r="D152" s="21"/>
      <c r="E152" s="21"/>
    </row>
    <row r="153" spans="4:5" ht="12.75">
      <c r="D153" s="21"/>
      <c r="E153" s="21"/>
    </row>
    <row r="154" spans="4:5" ht="12.75">
      <c r="D154" s="21"/>
      <c r="E154" s="21"/>
    </row>
    <row r="155" spans="4:5" ht="12.75">
      <c r="D155" s="21"/>
      <c r="E155" s="21"/>
    </row>
    <row r="156" spans="4:5" ht="12.75">
      <c r="D156" s="21"/>
      <c r="E156" s="21"/>
    </row>
    <row r="157" spans="4:5" ht="12.75">
      <c r="D157" s="21"/>
      <c r="E157" s="21"/>
    </row>
    <row r="158" spans="4:5" ht="12.75">
      <c r="D158" s="21"/>
      <c r="E158" s="21"/>
    </row>
    <row r="159" spans="4:5" ht="12.75">
      <c r="D159" s="21"/>
      <c r="E159" s="21"/>
    </row>
    <row r="160" spans="4:5" ht="12.75">
      <c r="D160" s="21"/>
      <c r="E160" s="21"/>
    </row>
    <row r="161" spans="4:5" ht="12.75">
      <c r="D161" s="21"/>
      <c r="E161" s="21"/>
    </row>
    <row r="162" spans="4:5" ht="12.75">
      <c r="D162" s="21"/>
      <c r="E162" s="21"/>
    </row>
    <row r="163" spans="4:5" ht="12.75">
      <c r="D163" s="21"/>
      <c r="E163" s="21"/>
    </row>
    <row r="164" spans="4:5" ht="12.75">
      <c r="D164" s="21"/>
      <c r="E164" s="21"/>
    </row>
    <row r="165" spans="4:5" ht="12.75">
      <c r="D165" s="21"/>
      <c r="E165" s="21"/>
    </row>
    <row r="166" spans="4:5" ht="12.75">
      <c r="D166" s="21"/>
      <c r="E166" s="21"/>
    </row>
    <row r="167" spans="4:5" ht="12.75">
      <c r="D167" s="21"/>
      <c r="E167" s="21"/>
    </row>
    <row r="168" spans="4:5" ht="12.75">
      <c r="D168" s="21"/>
      <c r="E168" s="21"/>
    </row>
    <row r="169" spans="4:5" ht="12.75">
      <c r="D169" s="21"/>
      <c r="E169" s="21"/>
    </row>
    <row r="170" spans="4:5" ht="12.75">
      <c r="D170" s="21"/>
      <c r="E170" s="21"/>
    </row>
    <row r="172" spans="4:5" ht="12.75">
      <c r="D172" s="21"/>
      <c r="E172" s="21"/>
    </row>
    <row r="173" spans="4:5" ht="12.75">
      <c r="D173" s="21"/>
      <c r="E173" s="21"/>
    </row>
    <row r="174" spans="4:5" ht="12.75">
      <c r="D174" s="21"/>
      <c r="E174" s="21"/>
    </row>
    <row r="175" spans="4:5" ht="12.75">
      <c r="D175" s="21"/>
      <c r="E175" s="21"/>
    </row>
    <row r="176" spans="4:5" ht="12.75">
      <c r="D176" s="21"/>
      <c r="E176" s="21"/>
    </row>
    <row r="177" spans="4:5" ht="12.75">
      <c r="D177" s="21"/>
      <c r="E177" s="21"/>
    </row>
    <row r="178" spans="4:5" ht="12.75">
      <c r="D178" s="21"/>
      <c r="E178" s="21"/>
    </row>
    <row r="179" spans="4:5" ht="12.75">
      <c r="D179" s="21"/>
      <c r="E179" s="21"/>
    </row>
    <row r="180" spans="4:5" ht="12.75">
      <c r="D180" s="21"/>
      <c r="E180" s="21"/>
    </row>
    <row r="181" spans="4:5" ht="12.75">
      <c r="D181" s="21"/>
      <c r="E181" s="21"/>
    </row>
    <row r="182" spans="4:5" ht="12.75">
      <c r="D182" s="21"/>
      <c r="E182" s="21"/>
    </row>
    <row r="183" spans="4:5" ht="12.75">
      <c r="D183" s="21"/>
      <c r="E183" s="21"/>
    </row>
    <row r="184" spans="4:5" ht="12.75">
      <c r="D184" s="21"/>
      <c r="E184" s="21"/>
    </row>
    <row r="185" spans="4:5" ht="12.75">
      <c r="D185" s="21"/>
      <c r="E185" s="21"/>
    </row>
  </sheetData>
  <sheetProtection password="9009" sheet="1"/>
  <conditionalFormatting sqref="P3 C99:N99">
    <cfRule type="cellIs" priority="1" dxfId="4" operator="greaterThan" stopIfTrue="1">
      <formula>0</formula>
    </cfRule>
  </conditionalFormatting>
  <conditionalFormatting sqref="P2">
    <cfRule type="cellIs" priority="2" dxfId="5" operator="greaterThan" stopIfTrue="1">
      <formula>0</formula>
    </cfRule>
  </conditionalFormatting>
  <printOptions/>
  <pageMargins left="0.5" right="0.25" top="0.5" bottom="0.5" header="0" footer="0"/>
  <pageSetup fitToHeight="4" fitToWidth="1" orientation="landscape" scale="88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6.375" style="1" customWidth="1"/>
    <col min="2" max="2" width="10.50390625" style="1" customWidth="1"/>
    <col min="3" max="3" width="9.00390625" style="1" customWidth="1"/>
    <col min="4" max="4" width="9.875" style="1" bestFit="1" customWidth="1"/>
    <col min="5" max="16384" width="9.00390625" style="1" customWidth="1"/>
  </cols>
  <sheetData>
    <row r="1" ht="15.75">
      <c r="A1" s="8" t="s">
        <v>63</v>
      </c>
    </row>
    <row r="2" ht="13.5">
      <c r="B2" s="6" t="s">
        <v>61</v>
      </c>
    </row>
    <row r="3" spans="2:4" ht="12" customHeight="1">
      <c r="B3" s="1" t="s">
        <v>51</v>
      </c>
      <c r="C3" s="1" t="s">
        <v>66</v>
      </c>
      <c r="D3" s="1" t="s">
        <v>56</v>
      </c>
    </row>
    <row r="4" spans="2:7" ht="12.75">
      <c r="B4" s="1" t="s">
        <v>52</v>
      </c>
      <c r="C4" s="1" t="s">
        <v>54</v>
      </c>
      <c r="D4" s="1" t="s">
        <v>57</v>
      </c>
      <c r="E4" s="1" t="s">
        <v>56</v>
      </c>
      <c r="F4" s="1" t="s">
        <v>65</v>
      </c>
      <c r="G4" s="1" t="s">
        <v>66</v>
      </c>
    </row>
    <row r="5" spans="1:7" ht="13.5" thickBot="1">
      <c r="A5" s="2" t="s">
        <v>60</v>
      </c>
      <c r="B5" s="3" t="s">
        <v>53</v>
      </c>
      <c r="C5" s="4" t="s">
        <v>67</v>
      </c>
      <c r="D5" s="4" t="s">
        <v>58</v>
      </c>
      <c r="E5" s="28" t="s">
        <v>54</v>
      </c>
      <c r="F5" s="28" t="s">
        <v>51</v>
      </c>
      <c r="G5" s="28" t="s">
        <v>74</v>
      </c>
    </row>
    <row r="6" spans="1:7" ht="13.5" thickTop="1">
      <c r="A6" s="5" t="s">
        <v>82</v>
      </c>
      <c r="B6" s="5">
        <v>1</v>
      </c>
      <c r="C6" s="10">
        <v>0.07</v>
      </c>
      <c r="D6" s="11">
        <v>1</v>
      </c>
      <c r="E6" s="12">
        <f aca="true" t="shared" si="0" ref="E6:E16">B6*(C6/12)</f>
        <v>0.005833333333333334</v>
      </c>
      <c r="F6" s="12">
        <f aca="true" t="shared" si="1" ref="F6:F16">D6-E6</f>
        <v>0.9941666666666666</v>
      </c>
      <c r="G6" s="31">
        <f aca="true" t="shared" si="2" ref="G6:G16">(E6+F6)*12</f>
        <v>12</v>
      </c>
    </row>
    <row r="7" spans="1:7" ht="12.75">
      <c r="A7" s="5">
        <v>2</v>
      </c>
      <c r="B7" s="5"/>
      <c r="C7" s="10"/>
      <c r="D7" s="11"/>
      <c r="E7" s="12">
        <f>B7*(C7/12)+0.0001</f>
        <v>0.0001</v>
      </c>
      <c r="F7" s="12">
        <f>D7-E7+0.0001</f>
        <v>0</v>
      </c>
      <c r="G7" s="31">
        <f t="shared" si="2"/>
        <v>0.0012000000000000001</v>
      </c>
    </row>
    <row r="8" spans="1:7" ht="12.75">
      <c r="A8" s="5">
        <v>3</v>
      </c>
      <c r="B8" s="5"/>
      <c r="C8" s="10"/>
      <c r="D8" s="11"/>
      <c r="E8" s="12">
        <f t="shared" si="0"/>
        <v>0</v>
      </c>
      <c r="F8" s="12">
        <f t="shared" si="1"/>
        <v>0</v>
      </c>
      <c r="G8" s="31">
        <f t="shared" si="2"/>
        <v>0</v>
      </c>
    </row>
    <row r="9" spans="1:7" ht="12.75">
      <c r="A9" s="5">
        <v>4</v>
      </c>
      <c r="B9" s="5"/>
      <c r="C9" s="10"/>
      <c r="D9" s="11"/>
      <c r="E9" s="12">
        <f t="shared" si="0"/>
        <v>0</v>
      </c>
      <c r="F9" s="12">
        <f t="shared" si="1"/>
        <v>0</v>
      </c>
      <c r="G9" s="31">
        <f t="shared" si="2"/>
        <v>0</v>
      </c>
    </row>
    <row r="10" spans="1:7" ht="12.75">
      <c r="A10" s="5">
        <v>5</v>
      </c>
      <c r="B10" s="5"/>
      <c r="C10" s="10"/>
      <c r="D10" s="11"/>
      <c r="E10" s="12">
        <f>B10*(C10/12)</f>
        <v>0</v>
      </c>
      <c r="F10" s="12">
        <f>D10-E10</f>
        <v>0</v>
      </c>
      <c r="G10" s="31">
        <f>(E10+F10)*12</f>
        <v>0</v>
      </c>
    </row>
    <row r="11" spans="1:7" ht="12.75">
      <c r="A11" s="5">
        <v>6</v>
      </c>
      <c r="B11" s="5"/>
      <c r="C11" s="10"/>
      <c r="D11" s="11"/>
      <c r="E11" s="12">
        <f>B11*(C11/12)</f>
        <v>0</v>
      </c>
      <c r="F11" s="12">
        <f>D11-E11</f>
        <v>0</v>
      </c>
      <c r="G11" s="31">
        <f>(E11+F11)*12</f>
        <v>0</v>
      </c>
    </row>
    <row r="12" spans="1:7" ht="12.75">
      <c r="A12" s="5">
        <v>7</v>
      </c>
      <c r="B12" s="5"/>
      <c r="C12" s="10"/>
      <c r="D12" s="11"/>
      <c r="E12" s="12">
        <f>B12*(C12/12)</f>
        <v>0</v>
      </c>
      <c r="F12" s="12">
        <f>D12-E12</f>
        <v>0</v>
      </c>
      <c r="G12" s="31">
        <f>(E12+F12)*12</f>
        <v>0</v>
      </c>
    </row>
    <row r="13" spans="1:7" ht="12.75">
      <c r="A13" s="5">
        <v>8</v>
      </c>
      <c r="B13" s="5"/>
      <c r="C13" s="10"/>
      <c r="D13" s="11"/>
      <c r="E13" s="12">
        <f>B13*(C13/12)</f>
        <v>0</v>
      </c>
      <c r="F13" s="12">
        <f>D13-E13</f>
        <v>0</v>
      </c>
      <c r="G13" s="31">
        <f>(E13+F13)*12</f>
        <v>0</v>
      </c>
    </row>
    <row r="14" spans="1:7" ht="12.75">
      <c r="A14" s="5">
        <v>9</v>
      </c>
      <c r="B14" s="5"/>
      <c r="C14" s="10"/>
      <c r="D14" s="11"/>
      <c r="E14" s="12">
        <f>B14*(C14/12)</f>
        <v>0</v>
      </c>
      <c r="F14" s="12">
        <f>D14-E14</f>
        <v>0</v>
      </c>
      <c r="G14" s="31">
        <f>(E14+F14)*12</f>
        <v>0</v>
      </c>
    </row>
    <row r="15" spans="1:7" ht="12.75">
      <c r="A15" s="5">
        <v>10</v>
      </c>
      <c r="B15" s="5"/>
      <c r="C15" s="10"/>
      <c r="D15" s="11"/>
      <c r="E15" s="12">
        <f t="shared" si="0"/>
        <v>0</v>
      </c>
      <c r="F15" s="12">
        <f t="shared" si="1"/>
        <v>0</v>
      </c>
      <c r="G15" s="31">
        <f t="shared" si="2"/>
        <v>0</v>
      </c>
    </row>
    <row r="16" spans="1:7" ht="12.75">
      <c r="A16" s="5">
        <v>11</v>
      </c>
      <c r="B16" s="5"/>
      <c r="C16" s="10"/>
      <c r="D16" s="11"/>
      <c r="E16" s="32">
        <f t="shared" si="0"/>
        <v>0</v>
      </c>
      <c r="F16" s="32">
        <f t="shared" si="1"/>
        <v>0</v>
      </c>
      <c r="G16" s="33">
        <f t="shared" si="2"/>
        <v>0</v>
      </c>
    </row>
    <row r="17" spans="1:7" ht="12.75">
      <c r="A17" s="1" t="s">
        <v>14</v>
      </c>
      <c r="B17" s="9">
        <f>SUM(B6:B16)</f>
        <v>1</v>
      </c>
      <c r="D17" s="9">
        <f>SUM(D6:D16)</f>
        <v>1</v>
      </c>
      <c r="E17" s="9">
        <f>SUM(E6:E16)</f>
        <v>0.005933333333333334</v>
      </c>
      <c r="F17" s="9">
        <f>SUM(F6:F16)</f>
        <v>0.9941666666666666</v>
      </c>
      <c r="G17" s="31">
        <f>SUM(G6:G16)</f>
        <v>12.0012</v>
      </c>
    </row>
    <row r="18" spans="4:6" ht="12.75">
      <c r="D18" s="1" t="str">
        <f>B2</f>
        <v>Operating - Less than one year</v>
      </c>
      <c r="E18" s="27">
        <f>E17/B17*12</f>
        <v>0.07120000000000001</v>
      </c>
      <c r="F18" s="1" t="s">
        <v>69</v>
      </c>
    </row>
    <row r="19" ht="13.5">
      <c r="B19" s="7" t="s">
        <v>64</v>
      </c>
    </row>
    <row r="20" spans="2:4" ht="12.75">
      <c r="B20" s="1" t="s">
        <v>51</v>
      </c>
      <c r="C20" s="1" t="s">
        <v>54</v>
      </c>
      <c r="D20" s="1" t="s">
        <v>56</v>
      </c>
    </row>
    <row r="21" spans="2:7" ht="12.75">
      <c r="B21" s="1" t="s">
        <v>52</v>
      </c>
      <c r="C21" s="1" t="s">
        <v>55</v>
      </c>
      <c r="D21" s="1" t="s">
        <v>57</v>
      </c>
      <c r="E21" s="1" t="s">
        <v>56</v>
      </c>
      <c r="F21" s="1" t="s">
        <v>65</v>
      </c>
      <c r="G21" s="1" t="s">
        <v>66</v>
      </c>
    </row>
    <row r="22" spans="1:7" ht="13.5" thickBot="1">
      <c r="A22" s="2" t="s">
        <v>60</v>
      </c>
      <c r="B22" s="3" t="s">
        <v>53</v>
      </c>
      <c r="C22" s="4" t="s">
        <v>59</v>
      </c>
      <c r="D22" s="4" t="s">
        <v>58</v>
      </c>
      <c r="E22" s="28" t="s">
        <v>54</v>
      </c>
      <c r="F22" s="28" t="s">
        <v>51</v>
      </c>
      <c r="G22" s="28" t="s">
        <v>74</v>
      </c>
    </row>
    <row r="23" spans="1:7" ht="13.5" thickTop="1">
      <c r="A23" s="5" t="s">
        <v>82</v>
      </c>
      <c r="B23" s="5">
        <v>1</v>
      </c>
      <c r="C23" s="10">
        <v>0.06</v>
      </c>
      <c r="D23" s="11">
        <v>1</v>
      </c>
      <c r="E23" s="12">
        <f aca="true" t="shared" si="3" ref="E23:E32">B23*(C23/12)</f>
        <v>0.005</v>
      </c>
      <c r="F23" s="12">
        <f aca="true" t="shared" si="4" ref="F23:F32">D23-E23</f>
        <v>0.995</v>
      </c>
      <c r="G23" s="31">
        <f aca="true" t="shared" si="5" ref="G23:G32">(E23+F23)*12</f>
        <v>12</v>
      </c>
    </row>
    <row r="24" spans="1:7" ht="12.75">
      <c r="A24" s="5">
        <v>2</v>
      </c>
      <c r="B24" s="5"/>
      <c r="C24" s="10"/>
      <c r="D24" s="11"/>
      <c r="E24" s="12">
        <f>B24*(C24/12)+0.0001</f>
        <v>0.0001</v>
      </c>
      <c r="F24" s="12">
        <f t="shared" si="4"/>
        <v>-0.0001</v>
      </c>
      <c r="G24" s="31">
        <f t="shared" si="5"/>
        <v>0</v>
      </c>
    </row>
    <row r="25" spans="1:7" ht="12.75">
      <c r="A25" s="5">
        <v>3</v>
      </c>
      <c r="B25" s="5"/>
      <c r="C25" s="10"/>
      <c r="D25" s="11"/>
      <c r="E25" s="12">
        <f t="shared" si="3"/>
        <v>0</v>
      </c>
      <c r="F25" s="12">
        <f>D25-E25+0.0001</f>
        <v>0.0001</v>
      </c>
      <c r="G25" s="31">
        <f t="shared" si="5"/>
        <v>0.0012000000000000001</v>
      </c>
    </row>
    <row r="26" spans="1:7" ht="12.75">
      <c r="A26" s="5">
        <v>4</v>
      </c>
      <c r="B26" s="5"/>
      <c r="C26" s="10"/>
      <c r="D26" s="11"/>
      <c r="E26" s="12">
        <f t="shared" si="3"/>
        <v>0</v>
      </c>
      <c r="F26" s="12">
        <f t="shared" si="4"/>
        <v>0</v>
      </c>
      <c r="G26" s="31">
        <f t="shared" si="5"/>
        <v>0</v>
      </c>
    </row>
    <row r="27" spans="1:7" ht="12.75">
      <c r="A27" s="5">
        <v>5</v>
      </c>
      <c r="B27" s="5"/>
      <c r="C27" s="10"/>
      <c r="D27" s="11"/>
      <c r="E27" s="12">
        <f>B27*(C27/12)</f>
        <v>0</v>
      </c>
      <c r="F27" s="12">
        <f>D27-E27</f>
        <v>0</v>
      </c>
      <c r="G27" s="31">
        <f>(E27+F27)*12</f>
        <v>0</v>
      </c>
    </row>
    <row r="28" spans="1:7" ht="12.75">
      <c r="A28" s="5">
        <v>6</v>
      </c>
      <c r="B28" s="5"/>
      <c r="C28" s="10"/>
      <c r="D28" s="11"/>
      <c r="E28" s="12">
        <f>B28*(C28/12)</f>
        <v>0</v>
      </c>
      <c r="F28" s="12">
        <f>D28-E28</f>
        <v>0</v>
      </c>
      <c r="G28" s="31">
        <f>(E28+F28)*12</f>
        <v>0</v>
      </c>
    </row>
    <row r="29" spans="1:7" ht="12.75">
      <c r="A29" s="5">
        <v>7</v>
      </c>
      <c r="B29" s="5"/>
      <c r="C29" s="10"/>
      <c r="D29" s="11"/>
      <c r="E29" s="12">
        <f>B29*(C29/12)</f>
        <v>0</v>
      </c>
      <c r="F29" s="12">
        <f>D29-E29</f>
        <v>0</v>
      </c>
      <c r="G29" s="31">
        <f>(E29+F29)*12</f>
        <v>0</v>
      </c>
    </row>
    <row r="30" spans="1:7" ht="12.75">
      <c r="A30" s="5">
        <v>8</v>
      </c>
      <c r="B30" s="5"/>
      <c r="C30" s="10"/>
      <c r="D30" s="11"/>
      <c r="E30" s="12">
        <f>B30*(C30/12)</f>
        <v>0</v>
      </c>
      <c r="F30" s="12">
        <f>D30-E30</f>
        <v>0</v>
      </c>
      <c r="G30" s="31">
        <f>(E30+F30)*12</f>
        <v>0</v>
      </c>
    </row>
    <row r="31" spans="1:7" ht="12.75">
      <c r="A31" s="5">
        <v>9</v>
      </c>
      <c r="B31" s="5"/>
      <c r="C31" s="10"/>
      <c r="D31" s="11"/>
      <c r="E31" s="12">
        <f t="shared" si="3"/>
        <v>0</v>
      </c>
      <c r="F31" s="12">
        <f t="shared" si="4"/>
        <v>0</v>
      </c>
      <c r="G31" s="31">
        <f t="shared" si="5"/>
        <v>0</v>
      </c>
    </row>
    <row r="32" spans="1:7" ht="12.75">
      <c r="A32" s="5">
        <v>10</v>
      </c>
      <c r="B32" s="5"/>
      <c r="C32" s="10"/>
      <c r="D32" s="11"/>
      <c r="E32" s="32">
        <f t="shared" si="3"/>
        <v>0</v>
      </c>
      <c r="F32" s="32">
        <f t="shared" si="4"/>
        <v>0</v>
      </c>
      <c r="G32" s="33">
        <f t="shared" si="5"/>
        <v>0</v>
      </c>
    </row>
    <row r="33" spans="2:7" ht="12.75">
      <c r="B33" s="9">
        <f>SUM(B23:B32)</f>
        <v>1</v>
      </c>
      <c r="D33" s="9">
        <f>SUM(D23:D32)</f>
        <v>1</v>
      </c>
      <c r="E33" s="9">
        <f>SUM(E23:E32)</f>
        <v>0.0051</v>
      </c>
      <c r="F33" s="9">
        <f>SUM(F23:F32)</f>
        <v>0.995</v>
      </c>
      <c r="G33" s="31">
        <f>SUM(G23:G32)</f>
        <v>12.0012</v>
      </c>
    </row>
    <row r="34" spans="4:6" ht="12.75">
      <c r="D34" s="1" t="str">
        <f>B19</f>
        <v>Intermediate - Machinery and Cattle 1-10 years</v>
      </c>
      <c r="E34" s="27">
        <f>E33/B33*12</f>
        <v>0.061200000000000004</v>
      </c>
      <c r="F34" s="1" t="s">
        <v>69</v>
      </c>
    </row>
    <row r="35" ht="13.5">
      <c r="B35" s="7" t="s">
        <v>62</v>
      </c>
    </row>
    <row r="36" spans="2:4" ht="12.75">
      <c r="B36" s="1" t="s">
        <v>51</v>
      </c>
      <c r="C36" s="1" t="s">
        <v>54</v>
      </c>
      <c r="D36" s="1" t="s">
        <v>56</v>
      </c>
    </row>
    <row r="37" spans="2:7" ht="12.75">
      <c r="B37" s="1" t="s">
        <v>52</v>
      </c>
      <c r="C37" s="1" t="s">
        <v>55</v>
      </c>
      <c r="D37" s="1" t="s">
        <v>57</v>
      </c>
      <c r="E37" s="1" t="s">
        <v>56</v>
      </c>
      <c r="F37" s="1" t="s">
        <v>65</v>
      </c>
      <c r="G37" s="1" t="s">
        <v>66</v>
      </c>
    </row>
    <row r="38" spans="1:7" ht="13.5" thickBot="1">
      <c r="A38" s="2" t="s">
        <v>60</v>
      </c>
      <c r="B38" s="3" t="s">
        <v>53</v>
      </c>
      <c r="C38" s="4" t="s">
        <v>59</v>
      </c>
      <c r="D38" s="4" t="s">
        <v>58</v>
      </c>
      <c r="E38" s="28" t="s">
        <v>54</v>
      </c>
      <c r="F38" s="28" t="s">
        <v>51</v>
      </c>
      <c r="G38" s="28" t="s">
        <v>74</v>
      </c>
    </row>
    <row r="39" spans="1:7" ht="13.5" thickTop="1">
      <c r="A39" s="5" t="s">
        <v>82</v>
      </c>
      <c r="B39" s="5">
        <v>1</v>
      </c>
      <c r="C39" s="10">
        <v>0.05</v>
      </c>
      <c r="D39" s="11">
        <v>1</v>
      </c>
      <c r="E39" s="12">
        <f aca="true" t="shared" si="6" ref="E39:E48">B39*(C39/12)</f>
        <v>0.004166666666666667</v>
      </c>
      <c r="F39" s="12">
        <f aca="true" t="shared" si="7" ref="F39:F48">D39-E39</f>
        <v>0.9958333333333333</v>
      </c>
      <c r="G39" s="31">
        <f aca="true" t="shared" si="8" ref="G39:G48">(E39+F39)*12</f>
        <v>12</v>
      </c>
    </row>
    <row r="40" spans="1:7" ht="12.75">
      <c r="A40" s="5">
        <v>2</v>
      </c>
      <c r="B40" s="5"/>
      <c r="C40" s="10"/>
      <c r="D40" s="11"/>
      <c r="E40" s="12">
        <f t="shared" si="6"/>
        <v>0</v>
      </c>
      <c r="F40" s="12">
        <f t="shared" si="7"/>
        <v>0</v>
      </c>
      <c r="G40" s="31">
        <f t="shared" si="8"/>
        <v>0</v>
      </c>
    </row>
    <row r="41" spans="1:7" ht="12.75">
      <c r="A41" s="5">
        <v>3</v>
      </c>
      <c r="B41" s="5"/>
      <c r="C41" s="10"/>
      <c r="D41" s="11"/>
      <c r="E41" s="12">
        <f>B41*(C41/12)+0.00001</f>
        <v>1E-05</v>
      </c>
      <c r="F41" s="12">
        <f>D41-E41+0.0001</f>
        <v>9E-05</v>
      </c>
      <c r="G41" s="31">
        <f t="shared" si="8"/>
        <v>0.0012000000000000001</v>
      </c>
    </row>
    <row r="42" spans="1:7" ht="12.75">
      <c r="A42" s="5">
        <v>4</v>
      </c>
      <c r="B42" s="5"/>
      <c r="C42" s="10"/>
      <c r="D42" s="11"/>
      <c r="E42" s="12">
        <f t="shared" si="6"/>
        <v>0</v>
      </c>
      <c r="F42" s="12">
        <f t="shared" si="7"/>
        <v>0</v>
      </c>
      <c r="G42" s="31">
        <f t="shared" si="8"/>
        <v>0</v>
      </c>
    </row>
    <row r="43" spans="1:7" ht="12.75">
      <c r="A43" s="5">
        <v>5</v>
      </c>
      <c r="B43" s="5"/>
      <c r="C43" s="10"/>
      <c r="D43" s="11"/>
      <c r="E43" s="12">
        <f>B43*(C43/12)</f>
        <v>0</v>
      </c>
      <c r="F43" s="12">
        <f>D43-E43</f>
        <v>0</v>
      </c>
      <c r="G43" s="31">
        <f>(E43+F43)*12</f>
        <v>0</v>
      </c>
    </row>
    <row r="44" spans="1:7" ht="12.75">
      <c r="A44" s="5">
        <v>6</v>
      </c>
      <c r="B44" s="5"/>
      <c r="C44" s="10"/>
      <c r="D44" s="11"/>
      <c r="E44" s="12">
        <f>B44*(C44/12)</f>
        <v>0</v>
      </c>
      <c r="F44" s="12">
        <f>D44-E44</f>
        <v>0</v>
      </c>
      <c r="G44" s="31">
        <f>(E44+F44)*12</f>
        <v>0</v>
      </c>
    </row>
    <row r="45" spans="1:7" ht="12.75">
      <c r="A45" s="5">
        <v>7</v>
      </c>
      <c r="B45" s="5"/>
      <c r="C45" s="10"/>
      <c r="D45" s="11"/>
      <c r="E45" s="12">
        <f>B45*(C45/12)</f>
        <v>0</v>
      </c>
      <c r="F45" s="12">
        <f>D45-E45</f>
        <v>0</v>
      </c>
      <c r="G45" s="31">
        <f>(E45+F45)*12</f>
        <v>0</v>
      </c>
    </row>
    <row r="46" spans="1:7" ht="12.75">
      <c r="A46" s="5">
        <v>8</v>
      </c>
      <c r="B46" s="5"/>
      <c r="C46" s="10"/>
      <c r="D46" s="11"/>
      <c r="E46" s="12">
        <f>B46*(C46/12)</f>
        <v>0</v>
      </c>
      <c r="F46" s="12">
        <f>D46-E46</f>
        <v>0</v>
      </c>
      <c r="G46" s="31">
        <f>(E46+F46)*12</f>
        <v>0</v>
      </c>
    </row>
    <row r="47" spans="1:7" ht="12.75">
      <c r="A47" s="5">
        <v>9</v>
      </c>
      <c r="B47" s="5"/>
      <c r="C47" s="10"/>
      <c r="D47" s="11"/>
      <c r="E47" s="12">
        <f t="shared" si="6"/>
        <v>0</v>
      </c>
      <c r="F47" s="12">
        <f t="shared" si="7"/>
        <v>0</v>
      </c>
      <c r="G47" s="31">
        <f t="shared" si="8"/>
        <v>0</v>
      </c>
    </row>
    <row r="48" spans="1:7" ht="12.75">
      <c r="A48" s="5">
        <v>10</v>
      </c>
      <c r="B48" s="5"/>
      <c r="C48" s="10"/>
      <c r="D48" s="11"/>
      <c r="E48" s="32">
        <f t="shared" si="6"/>
        <v>0</v>
      </c>
      <c r="F48" s="32">
        <f t="shared" si="7"/>
        <v>0</v>
      </c>
      <c r="G48" s="33">
        <f t="shared" si="8"/>
        <v>0</v>
      </c>
    </row>
    <row r="49" spans="2:7" ht="12.75">
      <c r="B49" s="9">
        <f>SUM(B39:B48)</f>
        <v>1</v>
      </c>
      <c r="D49" s="9">
        <f>SUM(D39:D48)</f>
        <v>1</v>
      </c>
      <c r="E49" s="9">
        <f>SUM(E39:E48)</f>
        <v>0.004176666666666666</v>
      </c>
      <c r="F49" s="9">
        <f>SUM(F39:F48)</f>
        <v>0.9959233333333334</v>
      </c>
      <c r="G49" s="31">
        <f>SUM(G39:G48)</f>
        <v>12.0012</v>
      </c>
    </row>
    <row r="50" spans="4:6" ht="12.75">
      <c r="D50" s="1" t="str">
        <f>B35</f>
        <v>Long Term - Land &amp; Buildings 10 or more years</v>
      </c>
      <c r="E50" s="27">
        <f>E49/B49*12</f>
        <v>0.05012</v>
      </c>
      <c r="F50" s="1" t="s">
        <v>69</v>
      </c>
    </row>
    <row r="52" spans="2:5" ht="12.75">
      <c r="B52" s="1" t="s">
        <v>70</v>
      </c>
      <c r="E52" s="27">
        <f>((E33+E49)/(B33+B49))*12</f>
        <v>0.055659999999999994</v>
      </c>
    </row>
  </sheetData>
  <sheetProtection password="9009" sheet="1" objects="1" scenarios="1"/>
  <printOptions/>
  <pageMargins left="0.75" right="0.11" top="1" bottom="1" header="0.5" footer="0.5"/>
  <pageSetup horizontalDpi="355" verticalDpi="35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Betz and Bill Robb</dc:creator>
  <cp:keywords/>
  <dc:description/>
  <cp:lastModifiedBy>Microsoft Office User</cp:lastModifiedBy>
  <cp:lastPrinted>2003-04-15T21:46:48Z</cp:lastPrinted>
  <dcterms:created xsi:type="dcterms:W3CDTF">2002-11-08T14:46:53Z</dcterms:created>
  <dcterms:modified xsi:type="dcterms:W3CDTF">2016-02-24T13:31:11Z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