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20" yWindow="870" windowWidth="21480" windowHeight="9950" activeTab="2"/>
  </bookViews>
  <sheets>
    <sheet name="About" sheetId="3" r:id="rId1"/>
    <sheet name="Introduction and Instructions" sheetId="2" r:id="rId2"/>
    <sheet name="Pricing Worksheet" sheetId="1" r:id="rId3"/>
  </sheets>
  <calcPr calcId="145621"/>
</workbook>
</file>

<file path=xl/calcChain.xml><?xml version="1.0" encoding="utf-8"?>
<calcChain xmlns="http://schemas.openxmlformats.org/spreadsheetml/2006/main">
  <c r="C21" i="1" l="1"/>
  <c r="C19" i="1"/>
  <c r="D17" i="1"/>
  <c r="F13" i="1"/>
  <c r="D13" i="1"/>
  <c r="C25" i="1" l="1"/>
  <c r="C22" i="1"/>
  <c r="C24" i="1" s="1"/>
  <c r="D21" i="1"/>
  <c r="D25" i="1" s="1"/>
  <c r="D30" i="1" l="1"/>
  <c r="D32" i="1" s="1"/>
  <c r="D39" i="1" s="1"/>
  <c r="D35" i="1" l="1"/>
  <c r="D36" i="1" s="1"/>
  <c r="D37" i="1" s="1"/>
  <c r="D41" i="1" s="1"/>
  <c r="D22" i="1"/>
  <c r="D24" i="1" s="1"/>
  <c r="D40" i="1" l="1"/>
</calcChain>
</file>

<file path=xl/comments1.xml><?xml version="1.0" encoding="utf-8"?>
<comments xmlns="http://schemas.openxmlformats.org/spreadsheetml/2006/main">
  <authors>
    <author>Jeannine</author>
  </authors>
  <commentList>
    <comment ref="D18" authorId="0">
      <text>
        <r>
          <rPr>
            <sz val="9"/>
            <color indexed="81"/>
            <rFont val="Tahoma"/>
            <family val="2"/>
          </rPr>
          <t>If this value is known, it will change the live weight market price comparison and the gross value compared to selling live</t>
        </r>
      </text>
    </comment>
    <comment ref="G18" authorId="0">
      <text>
        <r>
          <rPr>
            <sz val="9"/>
            <color indexed="81"/>
            <rFont val="Tahoma"/>
            <family val="2"/>
          </rPr>
          <t>(Carcass weight / live weight) * 100 = dressing percentage</t>
        </r>
      </text>
    </comment>
    <comment ref="G19" authorId="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text>
        <r>
          <rPr>
            <sz val="9"/>
            <color indexed="81"/>
            <rFont val="Tahoma"/>
            <family val="2"/>
          </rPr>
          <t>If live weight is unknown, it can be estimated using an average dressing percentage and the carcass weight. Ex. 700 lb carcass weight of a beef breed steer and an estimated 63% dressing percentage. 700/.63 = 1111 lb live weight</t>
        </r>
      </text>
    </comment>
    <comment ref="G31" authorId="0">
      <text>
        <r>
          <rPr>
            <b/>
            <u/>
            <sz val="9"/>
            <color indexed="81"/>
            <rFont val="Tahoma"/>
            <family val="2"/>
          </rPr>
          <t>Yield Grade  Carcass yield in retail bone-in cuts for beef steers     Carcass yield in retail, boneless closely trimmed cuts*</t>
        </r>
        <r>
          <rPr>
            <sz val="9"/>
            <color indexed="81"/>
            <rFont val="Tahoma"/>
            <family val="2"/>
          </rPr>
          <t xml:space="preserve">
1                   80% or higher                                                                    55%
2                   75-79%                                                                             52%
3                   70-74%                                                                             50%
4                   65-69%                                                                             48%
</t>
        </r>
        <r>
          <rPr>
            <u/>
            <sz val="9"/>
            <color indexed="81"/>
            <rFont val="Tahoma"/>
            <family val="2"/>
          </rPr>
          <t xml:space="preserve">5                   Less than 65%                                                                   45%                                                                                    </t>
        </r>
        <r>
          <rPr>
            <sz val="9"/>
            <color indexed="81"/>
            <rFont val="Tahoma"/>
            <family val="2"/>
          </rPr>
          <t xml:space="preserve">
*from the round, rib, loin, and chuck
Additional information found at: http://msue.anr.msu.edu/news/how_much_to_expect_when_buying_freezer_beef_part_one 
           </t>
        </r>
      </text>
    </comment>
  </commentList>
</comments>
</file>

<file path=xl/sharedStrings.xml><?xml version="1.0" encoding="utf-8"?>
<sst xmlns="http://schemas.openxmlformats.org/spreadsheetml/2006/main" count="121" uniqueCount="96">
  <si>
    <t>Grain Fed Freezer Beef Pricing Spreadsheet</t>
  </si>
  <si>
    <t>Your Numbers</t>
  </si>
  <si>
    <t>%</t>
  </si>
  <si>
    <t>lb</t>
  </si>
  <si>
    <t>Beef 62-64%, Holstein 58-60%</t>
  </si>
  <si>
    <t>carcass weight X agreed on price</t>
  </si>
  <si>
    <t>final carcass price / estimated live weight</t>
  </si>
  <si>
    <t>see yield grade information below</t>
  </si>
  <si>
    <t>carcass weight x carcass yield percent</t>
  </si>
  <si>
    <t>cost from locker plant</t>
  </si>
  <si>
    <t>cutting wrap price x carcass weight</t>
  </si>
  <si>
    <t>carcass value + slaugter plus+ cut &amp; wrap</t>
  </si>
  <si>
    <t>http://www.ers.usda.gov/data-products/meat-price-spreads.aspx</t>
  </si>
  <si>
    <t xml:space="preserve">*can be found here </t>
  </si>
  <si>
    <t>enter/change values based on your situation</t>
  </si>
  <si>
    <t>price agreed on between buyer and seller or set by seller</t>
  </si>
  <si>
    <t>Notes</t>
  </si>
  <si>
    <t>obtained from area fed cattle sales data</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</si>
  <si>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</si>
  <si>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</si>
  <si>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</si>
  <si>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</si>
  <si>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 xml:space="preserve">and </t>
  </si>
  <si>
    <t>Freezer Beef Pricing Worksheet ver 1.0</t>
  </si>
  <si>
    <t>Introduction</t>
  </si>
  <si>
    <t>Beef pricing example comparing live price and hanging carcass price</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</si>
  <si>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</si>
  <si>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</si>
  <si>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</si>
  <si>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</si>
  <si>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</si>
  <si>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</si>
  <si>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</si>
  <si>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</si>
  <si>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</si>
  <si>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</si>
  <si>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</si>
  <si>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</si>
  <si>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</si>
  <si>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</si>
  <si>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</si>
  <si>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</si>
  <si>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Slaughter cost</t>
  </si>
  <si>
    <t>Cutting, wrapping and freezing cost/ lb</t>
  </si>
  <si>
    <t>Processing and packaging cost</t>
  </si>
  <si>
    <t>Total packaged carcass value</t>
  </si>
  <si>
    <t>Final packaged price per lb of retail product</t>
  </si>
  <si>
    <t>est pounds take-home x current retail Choice beef price</t>
  </si>
  <si>
    <t>current Choice retail price - estimated final packaged price/lb</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</si>
  <si>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</si>
  <si>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</si>
  <si>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</si>
  <si>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</si>
  <si>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</si>
  <si>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</si>
  <si>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</si>
  <si>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Cost of producing beef animal example</t>
  </si>
  <si>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</si>
  <si>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</si>
  <si>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</si>
  <si>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</si>
  <si>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</si>
  <si>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</si>
  <si>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</si>
  <si>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</si>
  <si>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</si>
  <si>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</si>
  <si>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</si>
  <si>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</si>
  <si>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 xml:space="preserve">http://www.ers.usda.gov/data-products/meat-price-spreads.aspx </t>
  </si>
  <si>
    <t>can be found at</t>
  </si>
  <si>
    <t>Current retail price of Choice beef</t>
  </si>
  <si>
    <t>enter value from number generated in other section</t>
  </si>
  <si>
    <t>yardage cost x days on feed (i.e. $0.45/d and 200 days on feed)</t>
  </si>
  <si>
    <t>cost of time and other expenses</t>
  </si>
  <si>
    <t>This spreadsheet/ worksheet can be used to help buyers and sellers determine sale prices for direct marketing of grain fed beef animals.</t>
  </si>
  <si>
    <t>This spreadsheet tool can be utilized to calcluate estimated gain/loss for beef producers direct marketing beef. It can also be used for beef producers to provide information on cost comparison, expected amount of beef, etc. It is intended to be used by beef producers direct marketing beef, mainly in the form of freezer beef when selling whole animals, halves, and quarters of beef.</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</si>
  <si>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</si>
  <si>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</si>
  <si>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</si>
  <si>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r>
      <rPr>
        <b/>
        <sz val="11"/>
        <color theme="1"/>
        <rFont val="Calibri"/>
        <family val="2"/>
        <scheme val="minor"/>
      </rPr>
      <t>Reviewed by:</t>
    </r>
    <r>
      <rPr>
        <sz val="11"/>
        <color theme="1"/>
        <rFont val="Calibri"/>
        <family val="2"/>
        <scheme val="minor"/>
      </rPr>
      <t xml:space="preserve"> Carl Duley, Adam Hady, and Steve Huntzicker</t>
    </r>
  </si>
  <si>
    <t>after accounting for all costs</t>
  </si>
  <si>
    <t>University of Wisconsin-Extension, Cooperative Extension, in cooperation with the U.S. Department of Agriculture and Wisconsin counties, publishes this information to further the purpose of the May 8 and June 30, 1914, Acts of Congress. An EEO/AA employer, the University of Wisconsin-Extension, Cooperative Extension provides equal opportunities in employment and programming, including Title IX and ADA requirements. If you have a disability and require this information in an alternative format, or if you would like to submit a copyright request, please contact Cooperative Extension Publishing at 432 N. Lake St., Rm. 227, Madison, WI 53706; pubs@uwex.edu; or (608) 263-2770 (711 for Relay).</t>
  </si>
  <si>
    <t xml:space="preserve">Management </t>
  </si>
  <si>
    <t>Transportation and marketing</t>
  </si>
  <si>
    <t>Yardage including labor</t>
  </si>
  <si>
    <t>Other costs</t>
  </si>
  <si>
    <t xml:space="preserve">commission, beef checkoff, death loss, vet and medical, interest on feeder and feed, etc. </t>
  </si>
  <si>
    <t>Example Sept. 2014</t>
  </si>
  <si>
    <t>MSU is an affirmative-action, equal-opportunity employer.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Margaret Bethel, Director, MSU Extension, East Lansing, MI 48824. This information is for educational purposes only. Reference to commercial products or trade names does not imply endorsement by MSU Extension or bias against those not mentioned.</t>
  </si>
  <si>
    <r>
      <rPr>
        <b/>
        <sz val="16"/>
        <color theme="1"/>
        <rFont val="Calibri"/>
        <family val="2"/>
        <scheme val="minor"/>
      </rPr>
      <t>Developed by:</t>
    </r>
    <r>
      <rPr>
        <sz val="16"/>
        <color theme="1"/>
        <rFont val="Calibri"/>
        <family val="2"/>
        <scheme val="minor"/>
      </rPr>
      <t xml:space="preserve"> Jeannine Schweihofer, J. Roy Black, Bill Halfman, Kevin Gould, Jerry Lindquist</t>
    </r>
  </si>
  <si>
    <t>http://msue.anr.msu.edu/program/info/meat_marketing_processing</t>
  </si>
  <si>
    <t>http://msue.anr.msu.edu/topic/info/beef</t>
  </si>
  <si>
    <t>Carcass weight (enter value from C19 or D19 above)</t>
  </si>
  <si>
    <t>enter value generated in cell C19 or D19</t>
  </si>
  <si>
    <t>To advance to the Instructions and Pricing Worksheet, click on the tabs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</si>
</sst>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quot;$&quot;#,##0.00"/>
    <numFmt numFmtId="165" formatCode="[$-409]mmmm\ d\,\ yyyy;@"/>
    <numFmt numFmtId="166" formatCode="0.0"/>
  </numFmts>
  <fonts count="20"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
      <b/>
      <u/>
      <sz val="9"/>
      <color indexed="81"/>
      <name val="Tahoma"/>
      <family val="2"/>
    </font>
    <font>
      <u/>
      <sz val="9"/>
      <color indexed="81"/>
      <name val="Tahoma"/>
      <family val="2"/>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276225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twoCellAnchor editAs="oneCell">
    <xdr:from>
      <xdr:col>2</xdr:col>
      <xdr:colOff>142874</xdr:colOff>
      <xdr:row>8</xdr:row>
      <xdr:rowOff>9525</xdr:rowOff>
    </xdr:from>
    <xdr:to>
      <xdr:col>6</xdr:col>
      <xdr:colOff>514349</xdr:colOff>
      <xdr:row>13</xdr:row>
      <xdr:rowOff>65151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7324" y="1533525"/>
          <a:ext cx="3000375" cy="100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msue.anr.msu.edu/topic/info/beef"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ers.usda.gov/data-products/meat-price-spreads.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28"/>
  <sheetViews>
    <sheetView topLeftCell="A7" zoomScaleNormal="100" workbookViewId="0">
      <selection activeCell="A23" sqref="A23"/>
    </sheetView>
  </sheetViews>
  <sheetFormatPr defaultRowHeight="14.5" x14ac:dyDescent="0.35"/>
  <sheetData>
    <row r="7" spans="1:10" ht="15" x14ac:dyDescent="0.25">
      <c r="E7" s="1" t="s">
        <v>22</v>
      </c>
    </row>
    <row r="15" spans="1:10" ht="33.75" x14ac:dyDescent="0.5">
      <c r="A15" s="60" t="s">
        <v>23</v>
      </c>
      <c r="B15" s="60"/>
      <c r="C15" s="60"/>
      <c r="D15" s="60"/>
      <c r="E15" s="60"/>
      <c r="F15" s="60"/>
      <c r="G15" s="60"/>
      <c r="H15" s="60"/>
      <c r="I15" s="60"/>
      <c r="J15" s="11"/>
    </row>
    <row r="16" spans="1:10" ht="26.25" customHeight="1" x14ac:dyDescent="0.5">
      <c r="A16" s="61">
        <v>41897</v>
      </c>
      <c r="B16" s="61"/>
      <c r="C16" s="61"/>
      <c r="D16" s="61"/>
      <c r="E16" s="61"/>
      <c r="F16" s="61"/>
      <c r="G16" s="61"/>
      <c r="H16" s="61"/>
      <c r="I16" s="61"/>
      <c r="J16" s="12"/>
    </row>
    <row r="17" spans="1:10" ht="15" customHeight="1" x14ac:dyDescent="0.25">
      <c r="A17" s="2"/>
      <c r="B17" s="2"/>
      <c r="C17" s="2"/>
      <c r="D17" s="2"/>
      <c r="E17" s="2"/>
      <c r="F17" s="2"/>
      <c r="G17" s="2"/>
      <c r="H17" s="2"/>
      <c r="I17" s="2"/>
      <c r="J17" s="2"/>
    </row>
    <row r="18" spans="1:10" ht="15" x14ac:dyDescent="0.25">
      <c r="A18" s="2"/>
      <c r="B18" s="2"/>
      <c r="C18" s="2"/>
      <c r="D18" s="2"/>
      <c r="E18" s="2"/>
      <c r="F18" s="2"/>
      <c r="G18" s="2"/>
      <c r="H18" s="2"/>
      <c r="I18" s="2"/>
      <c r="J18" s="2"/>
    </row>
    <row r="19" spans="1:10" ht="48" customHeight="1" x14ac:dyDescent="0.5">
      <c r="A19" s="63" t="s">
        <v>90</v>
      </c>
      <c r="B19" s="63"/>
      <c r="C19" s="63"/>
      <c r="D19" s="63"/>
      <c r="E19" s="63"/>
      <c r="F19" s="63"/>
      <c r="G19" s="63"/>
      <c r="H19" s="63"/>
      <c r="I19" s="63"/>
      <c r="J19" s="10"/>
    </row>
    <row r="20" spans="1:10" ht="15" customHeight="1" x14ac:dyDescent="0.35">
      <c r="A20" s="10"/>
      <c r="B20" s="10"/>
      <c r="C20" s="10"/>
      <c r="D20" s="10"/>
      <c r="E20" s="10"/>
      <c r="F20" s="10"/>
      <c r="G20" s="10"/>
      <c r="H20" s="10"/>
      <c r="I20" s="10"/>
      <c r="J20" s="10"/>
    </row>
    <row r="21" spans="1:10" x14ac:dyDescent="0.35">
      <c r="A21" s="62" t="s">
        <v>80</v>
      </c>
      <c r="B21" s="62"/>
      <c r="C21" s="62"/>
      <c r="D21" s="62"/>
      <c r="E21" s="62"/>
      <c r="F21" s="62"/>
      <c r="G21" s="62"/>
      <c r="H21" s="62"/>
      <c r="I21" s="62"/>
      <c r="J21" s="2"/>
    </row>
    <row r="22" spans="1:10" x14ac:dyDescent="0.35">
      <c r="A22" s="62"/>
      <c r="B22" s="62"/>
      <c r="C22" s="62"/>
      <c r="D22" s="62"/>
      <c r="E22" s="62"/>
      <c r="F22" s="62"/>
      <c r="G22" s="62"/>
      <c r="H22" s="62"/>
      <c r="I22" s="62"/>
      <c r="J22" s="2"/>
    </row>
    <row r="23" spans="1:10" x14ac:dyDescent="0.35">
      <c r="A23" t="s">
        <v>95</v>
      </c>
      <c r="J23" s="2"/>
    </row>
    <row r="24" spans="1:10" ht="139.5" customHeight="1" x14ac:dyDescent="0.35">
      <c r="A24" s="62" t="s">
        <v>89</v>
      </c>
      <c r="B24" s="62"/>
      <c r="C24" s="62"/>
      <c r="D24" s="62"/>
      <c r="E24" s="62"/>
      <c r="F24" s="62"/>
      <c r="G24" s="62"/>
      <c r="H24" s="62"/>
      <c r="I24" s="62"/>
      <c r="J24" s="2"/>
    </row>
    <row r="25" spans="1:10" x14ac:dyDescent="0.35">
      <c r="A25" s="2"/>
      <c r="B25" s="2"/>
      <c r="C25" s="2"/>
      <c r="D25" s="2"/>
      <c r="E25" s="2"/>
      <c r="F25" s="2"/>
      <c r="G25" s="2"/>
      <c r="H25" s="2"/>
      <c r="I25" s="2"/>
      <c r="J25" s="2"/>
    </row>
    <row r="26" spans="1:10" ht="123.75" customHeight="1" x14ac:dyDescent="0.35">
      <c r="A26" s="62" t="s">
        <v>82</v>
      </c>
      <c r="B26" s="62"/>
      <c r="C26" s="62"/>
      <c r="D26" s="62"/>
      <c r="E26" s="62"/>
      <c r="F26" s="62"/>
      <c r="G26" s="62"/>
      <c r="H26" s="62"/>
      <c r="I26" s="62"/>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password="EC32"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4" workbookViewId="0">
      <selection activeCell="A20" sqref="A20"/>
    </sheetView>
  </sheetViews>
  <sheetFormatPr defaultColWidth="9.1796875" defaultRowHeight="15.5" x14ac:dyDescent="0.35"/>
  <cols>
    <col min="1" max="16384" width="9.1796875" style="4"/>
  </cols>
  <sheetData>
    <row r="1" spans="1:9" ht="15.75" x14ac:dyDescent="0.25">
      <c r="A1" s="3" t="s">
        <v>24</v>
      </c>
    </row>
    <row r="2" spans="1:9" ht="32.25" customHeight="1" x14ac:dyDescent="0.25">
      <c r="A2" s="64" t="s">
        <v>75</v>
      </c>
      <c r="B2" s="64"/>
      <c r="C2" s="64"/>
      <c r="D2" s="64"/>
      <c r="E2" s="64"/>
      <c r="F2" s="64"/>
      <c r="G2" s="64"/>
      <c r="H2" s="64"/>
      <c r="I2" s="64"/>
    </row>
    <row r="4" spans="1:9" ht="79.5" customHeight="1" x14ac:dyDescent="0.25">
      <c r="A4" s="64" t="s">
        <v>76</v>
      </c>
      <c r="B4" s="64"/>
      <c r="C4" s="64"/>
      <c r="D4" s="64"/>
      <c r="E4" s="64"/>
      <c r="F4" s="64"/>
      <c r="G4" s="64"/>
      <c r="H4" s="64"/>
      <c r="I4" s="64"/>
    </row>
    <row r="6" spans="1:9" ht="15.75" x14ac:dyDescent="0.25">
      <c r="A6" s="3" t="s">
        <v>51</v>
      </c>
    </row>
    <row r="7" spans="1:9" ht="15.75" x14ac:dyDescent="0.25">
      <c r="A7" s="4" t="s">
        <v>21</v>
      </c>
    </row>
    <row r="8" spans="1:9" ht="47.25" customHeight="1" x14ac:dyDescent="0.25">
      <c r="A8" s="64" t="s">
        <v>77</v>
      </c>
      <c r="B8" s="64"/>
      <c r="C8" s="64"/>
      <c r="D8" s="64"/>
      <c r="E8" s="64"/>
      <c r="F8" s="64"/>
      <c r="G8" s="64"/>
      <c r="H8" s="64"/>
      <c r="I8" s="64"/>
    </row>
    <row r="9" spans="1:9" ht="15.75" x14ac:dyDescent="0.25">
      <c r="A9" s="5"/>
      <c r="B9" s="4" t="s">
        <v>14</v>
      </c>
    </row>
    <row r="10" spans="1:9" ht="15.75" x14ac:dyDescent="0.25">
      <c r="A10" s="6"/>
      <c r="B10" s="4" t="s">
        <v>18</v>
      </c>
    </row>
    <row r="11" spans="1:9" ht="15.75" x14ac:dyDescent="0.25">
      <c r="A11" s="7"/>
      <c r="B11" s="4" t="s">
        <v>52</v>
      </c>
    </row>
    <row r="12" spans="1:9" ht="15.75" x14ac:dyDescent="0.25">
      <c r="A12" s="8"/>
      <c r="B12" s="4" t="s">
        <v>72</v>
      </c>
    </row>
    <row r="13" spans="1:9" ht="15.75" x14ac:dyDescent="0.25">
      <c r="A13" s="9"/>
    </row>
    <row r="14" spans="1:9" ht="48" customHeight="1" x14ac:dyDescent="0.25">
      <c r="A14" s="65" t="s">
        <v>78</v>
      </c>
      <c r="B14" s="65"/>
      <c r="C14" s="65"/>
      <c r="D14" s="65"/>
      <c r="E14" s="65"/>
      <c r="F14" s="65"/>
      <c r="G14" s="65"/>
      <c r="H14" s="65"/>
      <c r="I14" s="65"/>
    </row>
    <row r="15" spans="1:9" ht="15.5" customHeight="1" x14ac:dyDescent="0.35">
      <c r="A15" s="59"/>
      <c r="B15" s="59"/>
      <c r="C15" s="59"/>
      <c r="D15" s="59"/>
      <c r="E15" s="59"/>
      <c r="F15" s="59"/>
      <c r="G15" s="59"/>
      <c r="H15" s="59"/>
      <c r="I15" s="59"/>
    </row>
    <row r="16" spans="1:9" ht="16" customHeight="1" x14ac:dyDescent="0.35">
      <c r="A16" t="s">
        <v>95</v>
      </c>
      <c r="B16" s="59"/>
      <c r="C16" s="59"/>
      <c r="D16" s="59"/>
      <c r="E16" s="59"/>
      <c r="F16" s="59"/>
      <c r="G16" s="59"/>
      <c r="H16" s="59"/>
      <c r="I16" s="59"/>
    </row>
    <row r="18" spans="1:9" x14ac:dyDescent="0.35">
      <c r="A18" s="3" t="s">
        <v>67</v>
      </c>
    </row>
    <row r="19" spans="1:9" ht="32.25" customHeight="1" x14ac:dyDescent="0.35">
      <c r="A19" s="64" t="s">
        <v>79</v>
      </c>
      <c r="B19" s="64"/>
      <c r="C19" s="64"/>
      <c r="D19" s="64"/>
      <c r="E19" s="64"/>
      <c r="F19" s="64"/>
      <c r="G19" s="64"/>
      <c r="H19" s="64"/>
      <c r="I19" s="64"/>
    </row>
    <row r="20" spans="1:9" x14ac:dyDescent="0.35">
      <c r="A20" s="58" t="s">
        <v>68</v>
      </c>
    </row>
    <row r="21" spans="1:9" x14ac:dyDescent="0.35">
      <c r="A21" s="58" t="s">
        <v>91</v>
      </c>
    </row>
    <row r="22" spans="1:9" x14ac:dyDescent="0.35">
      <c r="A22" s="58" t="s">
        <v>92</v>
      </c>
    </row>
    <row r="23" spans="1:9" x14ac:dyDescent="0.35">
      <c r="A23" s="24" t="s">
        <v>13</v>
      </c>
    </row>
    <row r="24" spans="1:9" x14ac:dyDescent="0.35">
      <c r="A24" s="58" t="s">
        <v>12</v>
      </c>
    </row>
  </sheetData>
  <sheetProtection password="EC32" sheet="1" objects="1" scenarios="1" selectLockedCells="1"/>
  <mergeCells count="5">
    <mergeCell ref="A2:I2"/>
    <mergeCell ref="A4:I4"/>
    <mergeCell ref="A8:I8"/>
    <mergeCell ref="A14:I14"/>
    <mergeCell ref="A19:I19"/>
  </mergeCells>
  <hyperlinks>
    <hyperlink ref="A24" r:id="rId1"/>
    <hyperlink ref="A20" r:id="rId2"/>
    <hyperlink ref="A22"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tabSelected="1" zoomScale="125" zoomScaleNormal="125" workbookViewId="0">
      <selection activeCell="D7" sqref="D7"/>
    </sheetView>
  </sheetViews>
  <sheetFormatPr defaultRowHeight="14.5" x14ac:dyDescent="0.35"/>
  <cols>
    <col min="1" max="1" width="40" style="17" customWidth="1"/>
    <col min="2" max="2" width="4.54296875" style="17" customWidth="1"/>
    <col min="3" max="3" width="12.7265625" style="17" customWidth="1"/>
    <col min="4" max="4" width="12.54296875" style="17" customWidth="1"/>
    <col min="5" max="5" width="6.54296875" style="20" customWidth="1"/>
    <col min="6" max="6" width="12.54296875" style="17" customWidth="1"/>
    <col min="7" max="9" width="8.7265625" style="17"/>
    <col min="10" max="10" width="7.1796875" style="17" customWidth="1"/>
    <col min="11" max="16384" width="8.7265625" style="17"/>
  </cols>
  <sheetData>
    <row r="1" spans="1:7" ht="18.75" x14ac:dyDescent="0.3">
      <c r="A1" s="68" t="s">
        <v>0</v>
      </c>
      <c r="B1" s="68"/>
      <c r="C1" s="68"/>
      <c r="D1" s="68"/>
      <c r="E1" s="68"/>
      <c r="F1" s="68"/>
    </row>
    <row r="2" spans="1:7" ht="15" x14ac:dyDescent="0.25">
      <c r="A2" s="18"/>
      <c r="B2" s="19" t="s">
        <v>14</v>
      </c>
    </row>
    <row r="3" spans="1:7" ht="15" x14ac:dyDescent="0.25">
      <c r="A3" s="21"/>
      <c r="B3" s="19" t="s">
        <v>18</v>
      </c>
    </row>
    <row r="4" spans="1:7" ht="15" x14ac:dyDescent="0.25">
      <c r="A4" s="22"/>
      <c r="B4" s="19" t="s">
        <v>94</v>
      </c>
    </row>
    <row r="5" spans="1:7" s="23" customFormat="1" ht="18.75" x14ac:dyDescent="0.3">
      <c r="A5" s="66" t="s">
        <v>56</v>
      </c>
      <c r="B5" s="66"/>
      <c r="C5" s="66"/>
      <c r="D5" s="66"/>
      <c r="E5" s="66"/>
      <c r="F5" s="66"/>
    </row>
    <row r="6" spans="1:7" s="24" customFormat="1" ht="31" x14ac:dyDescent="0.35">
      <c r="D6" s="25" t="s">
        <v>1</v>
      </c>
      <c r="E6" s="26" t="s">
        <v>59</v>
      </c>
      <c r="F6" s="27" t="s">
        <v>88</v>
      </c>
      <c r="G6" s="28" t="s">
        <v>16</v>
      </c>
    </row>
    <row r="7" spans="1:7" s="24" customFormat="1" ht="15.75" x14ac:dyDescent="0.25">
      <c r="A7" s="29" t="s">
        <v>53</v>
      </c>
      <c r="D7" s="13">
        <v>1400</v>
      </c>
      <c r="E7" s="30"/>
      <c r="F7" s="31">
        <v>1400</v>
      </c>
      <c r="G7" s="24" t="s">
        <v>55</v>
      </c>
    </row>
    <row r="8" spans="1:7" s="24" customFormat="1" ht="15.75" x14ac:dyDescent="0.25">
      <c r="A8" s="29" t="s">
        <v>26</v>
      </c>
      <c r="D8" s="13">
        <v>365</v>
      </c>
      <c r="E8" s="30"/>
      <c r="F8" s="31">
        <v>365</v>
      </c>
      <c r="G8" s="24" t="s">
        <v>27</v>
      </c>
    </row>
    <row r="9" spans="1:7" s="24" customFormat="1" ht="15.75" x14ac:dyDescent="0.25">
      <c r="A9" s="29" t="s">
        <v>84</v>
      </c>
      <c r="D9" s="13">
        <v>25</v>
      </c>
      <c r="E9" s="30"/>
      <c r="F9" s="31">
        <v>25</v>
      </c>
      <c r="G9" s="24" t="s">
        <v>28</v>
      </c>
    </row>
    <row r="10" spans="1:7" s="24" customFormat="1" ht="15.75" x14ac:dyDescent="0.25">
      <c r="A10" s="29" t="s">
        <v>85</v>
      </c>
      <c r="D10" s="13">
        <v>90</v>
      </c>
      <c r="E10" s="30"/>
      <c r="F10" s="31">
        <v>90</v>
      </c>
      <c r="G10" s="24" t="s">
        <v>73</v>
      </c>
    </row>
    <row r="11" spans="1:7" s="24" customFormat="1" ht="15.75" x14ac:dyDescent="0.25">
      <c r="A11" s="29" t="s">
        <v>83</v>
      </c>
      <c r="D11" s="13">
        <v>100</v>
      </c>
      <c r="E11" s="30"/>
      <c r="F11" s="31">
        <v>100</v>
      </c>
      <c r="G11" s="24" t="s">
        <v>74</v>
      </c>
    </row>
    <row r="12" spans="1:7" s="24" customFormat="1" ht="15.75" x14ac:dyDescent="0.25">
      <c r="A12" s="29" t="s">
        <v>86</v>
      </c>
      <c r="D12" s="13">
        <v>50</v>
      </c>
      <c r="E12" s="30"/>
      <c r="F12" s="31">
        <v>50</v>
      </c>
      <c r="G12" s="24" t="s">
        <v>87</v>
      </c>
    </row>
    <row r="13" spans="1:7" s="28" customFormat="1" ht="16.5" thickBot="1" x14ac:dyDescent="0.3">
      <c r="A13" s="32" t="s">
        <v>29</v>
      </c>
      <c r="B13" s="33"/>
      <c r="C13" s="33"/>
      <c r="D13" s="34">
        <f>SUM(D7:D12)</f>
        <v>2030</v>
      </c>
      <c r="E13" s="35"/>
      <c r="F13" s="36">
        <f>SUM(F7:F12)</f>
        <v>2030</v>
      </c>
    </row>
    <row r="14" spans="1:7" ht="5.25" customHeight="1" thickTop="1" x14ac:dyDescent="0.25">
      <c r="A14" s="37"/>
    </row>
    <row r="15" spans="1:7" s="23" customFormat="1" ht="18.75" x14ac:dyDescent="0.3">
      <c r="A15" s="67" t="s">
        <v>25</v>
      </c>
      <c r="B15" s="67"/>
      <c r="C15" s="67"/>
      <c r="D15" s="67"/>
      <c r="E15" s="67"/>
      <c r="F15" s="67"/>
    </row>
    <row r="16" spans="1:7" s="24" customFormat="1" ht="46.5" x14ac:dyDescent="0.35">
      <c r="C16" s="38" t="s">
        <v>61</v>
      </c>
      <c r="D16" s="25" t="s">
        <v>62</v>
      </c>
      <c r="E16" s="26" t="s">
        <v>59</v>
      </c>
      <c r="F16" s="27" t="s">
        <v>88</v>
      </c>
      <c r="G16" s="28" t="s">
        <v>16</v>
      </c>
    </row>
    <row r="17" spans="1:11" s="24" customFormat="1" ht="15.5" x14ac:dyDescent="0.35">
      <c r="A17" s="24" t="s">
        <v>34</v>
      </c>
      <c r="C17" s="14">
        <v>1200</v>
      </c>
      <c r="D17" s="39">
        <f>D19/(D18/100)</f>
        <v>1200</v>
      </c>
      <c r="E17" s="30" t="s">
        <v>3</v>
      </c>
      <c r="F17" s="40">
        <v>1200</v>
      </c>
      <c r="G17" s="24" t="s">
        <v>19</v>
      </c>
    </row>
    <row r="18" spans="1:11" s="24" customFormat="1" ht="15.5" x14ac:dyDescent="0.35">
      <c r="A18" s="24" t="s">
        <v>65</v>
      </c>
      <c r="C18" s="14">
        <v>63</v>
      </c>
      <c r="D18" s="15">
        <v>63</v>
      </c>
      <c r="E18" s="30" t="s">
        <v>2</v>
      </c>
      <c r="F18" s="40">
        <v>63</v>
      </c>
      <c r="G18" s="24" t="s">
        <v>4</v>
      </c>
      <c r="K18" s="24" t="s">
        <v>66</v>
      </c>
    </row>
    <row r="19" spans="1:11" s="24" customFormat="1" ht="15.5" x14ac:dyDescent="0.35">
      <c r="A19" s="24" t="s">
        <v>35</v>
      </c>
      <c r="C19" s="41">
        <f>C17*(C18/100)</f>
        <v>756</v>
      </c>
      <c r="D19" s="14">
        <v>756</v>
      </c>
      <c r="E19" s="30" t="s">
        <v>3</v>
      </c>
      <c r="F19" s="40">
        <v>756</v>
      </c>
      <c r="G19" s="24" t="s">
        <v>54</v>
      </c>
    </row>
    <row r="20" spans="1:11" s="24" customFormat="1" ht="15.5" x14ac:dyDescent="0.35">
      <c r="A20" s="24" t="s">
        <v>36</v>
      </c>
      <c r="C20" s="13">
        <v>2.8</v>
      </c>
      <c r="D20" s="13">
        <v>2.8</v>
      </c>
      <c r="E20" s="30" t="s">
        <v>31</v>
      </c>
      <c r="F20" s="42">
        <v>2.8</v>
      </c>
      <c r="G20" s="24" t="s">
        <v>15</v>
      </c>
    </row>
    <row r="21" spans="1:11" s="24" customFormat="1" ht="15.5" x14ac:dyDescent="0.35">
      <c r="A21" s="24" t="s">
        <v>60</v>
      </c>
      <c r="C21" s="43">
        <f>C19*C20</f>
        <v>2116.7999999999997</v>
      </c>
      <c r="D21" s="44">
        <f>D19*D20</f>
        <v>2116.7999999999997</v>
      </c>
      <c r="E21" s="30"/>
      <c r="F21" s="42">
        <v>2116.8000000000002</v>
      </c>
      <c r="G21" s="24" t="s">
        <v>5</v>
      </c>
    </row>
    <row r="22" spans="1:11" s="24" customFormat="1" ht="15.5" x14ac:dyDescent="0.35">
      <c r="A22" s="24" t="s">
        <v>37</v>
      </c>
      <c r="C22" s="43">
        <f>C21/C17</f>
        <v>1.7639999999999998</v>
      </c>
      <c r="D22" s="44">
        <f>D21/D17</f>
        <v>1.7639999999999998</v>
      </c>
      <c r="E22" s="30" t="s">
        <v>31</v>
      </c>
      <c r="F22" s="42">
        <v>1.76</v>
      </c>
      <c r="G22" s="24" t="s">
        <v>6</v>
      </c>
    </row>
    <row r="23" spans="1:11" s="24" customFormat="1" ht="15.5" x14ac:dyDescent="0.35">
      <c r="A23" s="24" t="s">
        <v>38</v>
      </c>
      <c r="C23" s="13">
        <v>1.6</v>
      </c>
      <c r="D23" s="13">
        <v>1.6</v>
      </c>
      <c r="E23" s="30" t="s">
        <v>31</v>
      </c>
      <c r="F23" s="42">
        <v>1.6</v>
      </c>
      <c r="G23" s="24" t="s">
        <v>17</v>
      </c>
    </row>
    <row r="24" spans="1:11" s="24" customFormat="1" ht="15.5" x14ac:dyDescent="0.35">
      <c r="A24" s="28" t="s">
        <v>63</v>
      </c>
      <c r="C24" s="45">
        <f>(C22*C17)-(C23*C17)</f>
        <v>196.79999999999973</v>
      </c>
      <c r="D24" s="45">
        <f>(D22*D17)-(D23*D17)</f>
        <v>196.79999999999973</v>
      </c>
      <c r="E24" s="30" t="s">
        <v>32</v>
      </c>
      <c r="F24" s="46">
        <v>197</v>
      </c>
      <c r="G24" s="24" t="s">
        <v>81</v>
      </c>
    </row>
    <row r="25" spans="1:11" s="28" customFormat="1" ht="16" thickBot="1" x14ac:dyDescent="0.4">
      <c r="A25" s="33" t="s">
        <v>64</v>
      </c>
      <c r="B25" s="33"/>
      <c r="C25" s="36">
        <f>C21-D13</f>
        <v>86.799999999999727</v>
      </c>
      <c r="D25" s="36">
        <f>D21-D13</f>
        <v>86.799999999999727</v>
      </c>
      <c r="E25" s="47" t="s">
        <v>32</v>
      </c>
      <c r="F25" s="48">
        <v>87</v>
      </c>
      <c r="G25" s="24" t="s">
        <v>81</v>
      </c>
    </row>
    <row r="26" spans="1:11" ht="5.25" customHeight="1" thickTop="1" x14ac:dyDescent="0.35">
      <c r="F26" s="49"/>
    </row>
    <row r="27" spans="1:11" s="50" customFormat="1" ht="18.5" x14ac:dyDescent="0.45">
      <c r="A27" s="68" t="s">
        <v>57</v>
      </c>
      <c r="B27" s="68"/>
      <c r="C27" s="68"/>
      <c r="D27" s="68"/>
      <c r="E27" s="68"/>
      <c r="F27" s="68"/>
    </row>
    <row r="28" spans="1:11" s="50" customFormat="1" ht="18.5" x14ac:dyDescent="0.45">
      <c r="A28" s="67" t="s">
        <v>58</v>
      </c>
      <c r="B28" s="67"/>
      <c r="C28" s="67"/>
      <c r="D28" s="67"/>
      <c r="E28" s="67"/>
      <c r="F28" s="67"/>
    </row>
    <row r="29" spans="1:11" s="24" customFormat="1" ht="31" x14ac:dyDescent="0.35">
      <c r="D29" s="25" t="s">
        <v>1</v>
      </c>
      <c r="E29" s="26" t="s">
        <v>59</v>
      </c>
      <c r="F29" s="27" t="s">
        <v>88</v>
      </c>
      <c r="G29" s="28" t="s">
        <v>16</v>
      </c>
    </row>
    <row r="30" spans="1:11" s="24" customFormat="1" ht="15.5" x14ac:dyDescent="0.35">
      <c r="A30" s="24" t="s">
        <v>93</v>
      </c>
      <c r="D30" s="16">
        <f>D19</f>
        <v>756</v>
      </c>
      <c r="E30" s="30" t="s">
        <v>3</v>
      </c>
      <c r="F30" s="40">
        <v>756</v>
      </c>
      <c r="G30" s="24" t="s">
        <v>39</v>
      </c>
    </row>
    <row r="31" spans="1:11" s="24" customFormat="1" ht="15.5" x14ac:dyDescent="0.35">
      <c r="A31" s="24" t="s">
        <v>40</v>
      </c>
      <c r="D31" s="14">
        <v>70</v>
      </c>
      <c r="E31" s="30" t="s">
        <v>2</v>
      </c>
      <c r="F31" s="51">
        <v>70</v>
      </c>
      <c r="G31" s="24" t="s">
        <v>7</v>
      </c>
    </row>
    <row r="32" spans="1:11" s="24" customFormat="1" ht="15.5" x14ac:dyDescent="0.35">
      <c r="A32" s="24" t="s">
        <v>41</v>
      </c>
      <c r="D32" s="41">
        <f>D30*(D31/100)</f>
        <v>529.19999999999993</v>
      </c>
      <c r="E32" s="30" t="s">
        <v>3</v>
      </c>
      <c r="F32" s="40">
        <v>529.20000000000005</v>
      </c>
      <c r="G32" s="24" t="s">
        <v>8</v>
      </c>
    </row>
    <row r="33" spans="1:9" s="24" customFormat="1" ht="15.5" x14ac:dyDescent="0.35">
      <c r="A33" s="24" t="s">
        <v>42</v>
      </c>
      <c r="D33" s="13">
        <v>55</v>
      </c>
      <c r="E33" s="30" t="s">
        <v>32</v>
      </c>
      <c r="F33" s="31">
        <v>55</v>
      </c>
      <c r="G33" s="24" t="s">
        <v>9</v>
      </c>
    </row>
    <row r="34" spans="1:9" s="24" customFormat="1" ht="15.5" x14ac:dyDescent="0.35">
      <c r="A34" s="24" t="s">
        <v>43</v>
      </c>
      <c r="D34" s="13">
        <v>0.5</v>
      </c>
      <c r="E34" s="30" t="s">
        <v>31</v>
      </c>
      <c r="F34" s="31">
        <v>0.5</v>
      </c>
      <c r="G34" s="24" t="s">
        <v>9</v>
      </c>
    </row>
    <row r="35" spans="1:9" s="24" customFormat="1" ht="15.5" x14ac:dyDescent="0.35">
      <c r="A35" s="24" t="s">
        <v>44</v>
      </c>
      <c r="D35" s="43">
        <f>D30*D34</f>
        <v>378</v>
      </c>
      <c r="E35" s="30"/>
      <c r="F35" s="31">
        <v>378</v>
      </c>
      <c r="G35" s="24" t="s">
        <v>10</v>
      </c>
    </row>
    <row r="36" spans="1:9" s="24" customFormat="1" ht="15.5" x14ac:dyDescent="0.35">
      <c r="A36" s="24" t="s">
        <v>45</v>
      </c>
      <c r="D36" s="43">
        <f>D21+D33+D35</f>
        <v>2549.7999999999997</v>
      </c>
      <c r="E36" s="30"/>
      <c r="F36" s="31">
        <v>2549.8000000000002</v>
      </c>
      <c r="G36" s="24" t="s">
        <v>11</v>
      </c>
    </row>
    <row r="37" spans="1:9" s="24" customFormat="1" ht="15.5" x14ac:dyDescent="0.35">
      <c r="A37" s="24" t="s">
        <v>46</v>
      </c>
      <c r="D37" s="43">
        <f>D36/D32</f>
        <v>4.8182161753590327</v>
      </c>
      <c r="E37" s="30" t="s">
        <v>31</v>
      </c>
      <c r="F37" s="31">
        <v>4.82</v>
      </c>
      <c r="G37" s="24" t="s">
        <v>50</v>
      </c>
    </row>
    <row r="38" spans="1:9" s="24" customFormat="1" ht="15.5" x14ac:dyDescent="0.35">
      <c r="A38" s="24" t="s">
        <v>71</v>
      </c>
      <c r="D38" s="13">
        <v>6.24</v>
      </c>
      <c r="E38" s="30" t="s">
        <v>31</v>
      </c>
      <c r="F38" s="31">
        <v>6.24</v>
      </c>
      <c r="G38" s="24" t="s">
        <v>70</v>
      </c>
      <c r="I38" s="58" t="s">
        <v>69</v>
      </c>
    </row>
    <row r="39" spans="1:9" s="24" customFormat="1" ht="15.5" x14ac:dyDescent="0.35">
      <c r="A39" s="24" t="s">
        <v>30</v>
      </c>
      <c r="D39" s="53">
        <f>D38*D32</f>
        <v>3302.2079999999996</v>
      </c>
      <c r="E39" s="30"/>
      <c r="F39" s="31">
        <v>3302.21</v>
      </c>
      <c r="G39" s="24" t="s">
        <v>47</v>
      </c>
    </row>
    <row r="40" spans="1:9" s="24" customFormat="1" ht="15.5" x14ac:dyDescent="0.35">
      <c r="A40" s="24" t="s">
        <v>33</v>
      </c>
      <c r="D40" s="43">
        <f>D38-D37</f>
        <v>1.4217838246409675</v>
      </c>
      <c r="E40" s="30" t="s">
        <v>31</v>
      </c>
      <c r="F40" s="31">
        <v>1.42</v>
      </c>
      <c r="G40" s="24" t="s">
        <v>48</v>
      </c>
    </row>
    <row r="41" spans="1:9" s="24" customFormat="1" ht="16" thickBot="1" x14ac:dyDescent="0.4">
      <c r="A41" s="33" t="s">
        <v>20</v>
      </c>
      <c r="B41" s="54"/>
      <c r="C41" s="54"/>
      <c r="D41" s="55">
        <f>(1-(D37/D38))*100</f>
        <v>22.784997189759093</v>
      </c>
      <c r="E41" s="56" t="s">
        <v>2</v>
      </c>
      <c r="F41" s="57">
        <v>23</v>
      </c>
      <c r="G41" s="24" t="s">
        <v>49</v>
      </c>
    </row>
    <row r="42" spans="1:9" s="24" customFormat="1" ht="16" thickTop="1" x14ac:dyDescent="0.35">
      <c r="A42" s="52"/>
      <c r="E42" s="30"/>
    </row>
    <row r="43" spans="1:9" s="24" customFormat="1" ht="15.5" x14ac:dyDescent="0.35">
      <c r="E43" s="30"/>
    </row>
    <row r="44" spans="1:9" s="24" customFormat="1" ht="15.5" x14ac:dyDescent="0.35">
      <c r="E44" s="30"/>
    </row>
  </sheetData>
  <sheetProtection password="EC32" sheet="1" objects="1" scenarios="1" selectLockedCells="1"/>
  <mergeCells count="5">
    <mergeCell ref="A5:F5"/>
    <mergeCell ref="A15:F15"/>
    <mergeCell ref="A27:F27"/>
    <mergeCell ref="A28:F28"/>
    <mergeCell ref="A1:F1"/>
  </mergeCells>
  <hyperlinks>
    <hyperlink ref="I38"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Introduction and Instructions</vt:lpstr>
      <vt:lpstr>Pricing Worksheet</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Jeannine Schweihofer</cp:lastModifiedBy>
  <cp:lastPrinted>2014-09-15T15:05:12Z</cp:lastPrinted>
  <dcterms:created xsi:type="dcterms:W3CDTF">2013-09-19T20:20:14Z</dcterms:created>
  <dcterms:modified xsi:type="dcterms:W3CDTF">2014-09-26T15:49:10Z</dcterms:modified>
</cp:coreProperties>
</file>